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2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Ex1.xml" ContentType="application/vnd.ms-office.chartex+xml"/>
  <Override PartName="/xl/charts/style8.xml" ContentType="application/vnd.ms-office.chartstyle+xml"/>
  <Override PartName="/xl/charts/colors8.xml" ContentType="application/vnd.ms-office.chartcolorstyle+xml"/>
  <Override PartName="/xl/charts/chart8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Ex2.xml" ContentType="application/vnd.ms-office.chartex+xml"/>
  <Override PartName="/xl/charts/style10.xml" ContentType="application/vnd.ms-office.chartstyle+xml"/>
  <Override PartName="/xl/charts/colors10.xml" ContentType="application/vnd.ms-office.chartcolorstyle+xml"/>
  <Override PartName="/xl/charts/chart9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3.xml" ContentType="application/vnd.openxmlformats-officedocument.drawing+xml"/>
  <Override PartName="/xl/charts/chart10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1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2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3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4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RESPALDO\Descargas\"/>
    </mc:Choice>
  </mc:AlternateContent>
  <xr:revisionPtr revIDLastSave="0" documentId="13_ncr:1_{A5ACDDE7-1A67-48CF-A844-5AC09B79DD95}" xr6:coauthVersionLast="47" xr6:coauthVersionMax="47" xr10:uidLastSave="{00000000-0000-0000-0000-000000000000}"/>
  <bookViews>
    <workbookView xWindow="-120" yWindow="-120" windowWidth="29040" windowHeight="15990" firstSheet="1" activeTab="1" xr2:uid="{EE43F6E8-B03D-44AF-BD19-765EF2424196}"/>
  </bookViews>
  <sheets>
    <sheet name="Hoja1" sheetId="1" state="hidden" r:id="rId1"/>
    <sheet name="ABRIL DE 2025" sheetId="2" r:id="rId2"/>
    <sheet name="MAYO DE 2025" sheetId="3" r:id="rId3"/>
    <sheet name="JUNIO DE 2025" sheetId="4" r:id="rId4"/>
    <sheet name="PROCESOS EN ATENCION JURIDICA" sheetId="5" r:id="rId5"/>
  </sheets>
  <externalReferences>
    <externalReference r:id="rId6"/>
  </externalReferences>
  <definedNames>
    <definedName name="_xlchart.v2.0" hidden="1">Hoja1!$B$112:$B$121</definedName>
    <definedName name="_xlchart.v2.1" hidden="1">Hoja1!$C$111</definedName>
    <definedName name="_xlchart.v2.2" hidden="1">Hoja1!$C$112:$C$121</definedName>
    <definedName name="_xlchart.v2.3" hidden="1">Hoja1!$B$81:$B$85</definedName>
    <definedName name="_xlchart.v2.4" hidden="1">Hoja1!$C$79:$C$80</definedName>
    <definedName name="_xlchart.v2.5" hidden="1">Hoja1!$C$81:$C$85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84" i="1" l="1"/>
  <c r="C131" i="1"/>
  <c r="C133" i="1"/>
  <c r="C159" i="1"/>
  <c r="C162" i="1"/>
  <c r="C157" i="1"/>
  <c r="C161" i="1"/>
  <c r="C154" i="1"/>
  <c r="C163" i="1"/>
  <c r="C149" i="1"/>
  <c r="C146" i="1"/>
  <c r="C150" i="1"/>
  <c r="C147" i="1"/>
  <c r="C112" i="1"/>
  <c r="C117" i="1"/>
  <c r="C113" i="1"/>
  <c r="C118" i="1"/>
  <c r="C121" i="1"/>
  <c r="C94" i="1"/>
  <c r="C91" i="1"/>
  <c r="C90" i="1"/>
  <c r="D63" i="1"/>
  <c r="D64" i="1" s="1"/>
  <c r="C22" i="1"/>
  <c r="C28" i="1"/>
  <c r="C34" i="1"/>
  <c r="C29" i="1"/>
  <c r="C35" i="1"/>
  <c r="C42" i="1"/>
  <c r="C41" i="1"/>
  <c r="C45" i="1"/>
  <c r="D177" i="1"/>
  <c r="D176" i="1"/>
  <c r="C155" i="1"/>
  <c r="C160" i="1"/>
  <c r="C158" i="1"/>
  <c r="C156" i="1"/>
  <c r="C74" i="1"/>
  <c r="C148" i="1"/>
  <c r="C141" i="1"/>
  <c r="C140" i="1"/>
  <c r="C139" i="1"/>
  <c r="C138" i="1"/>
  <c r="C137" i="1"/>
  <c r="C129" i="1"/>
  <c r="C132" i="1"/>
  <c r="D104" i="1"/>
  <c r="C120" i="1"/>
  <c r="C119" i="1"/>
  <c r="C116" i="1"/>
  <c r="C115" i="1"/>
  <c r="C114" i="1"/>
  <c r="D103" i="1"/>
  <c r="C93" i="1"/>
  <c r="C92" i="1"/>
  <c r="C85" i="1"/>
  <c r="C84" i="1"/>
  <c r="C83" i="1"/>
  <c r="C82" i="1"/>
  <c r="C81" i="1"/>
  <c r="C77" i="1"/>
  <c r="C76" i="1"/>
  <c r="C73" i="1"/>
  <c r="C53" i="1"/>
  <c r="C57" i="1"/>
  <c r="C56" i="1"/>
  <c r="C44" i="1"/>
  <c r="C33" i="1"/>
  <c r="C32" i="1"/>
  <c r="C31" i="1"/>
  <c r="C30" i="1"/>
  <c r="C10" i="1"/>
  <c r="C27" i="1"/>
  <c r="C26" i="1"/>
  <c r="C25" i="1"/>
  <c r="C24" i="1"/>
  <c r="C23" i="1"/>
  <c r="C55" i="1"/>
  <c r="C54" i="1"/>
  <c r="C43" i="1"/>
  <c r="C9" i="1"/>
  <c r="C18" i="1"/>
  <c r="C17" i="1"/>
  <c r="C16" i="1"/>
  <c r="C15" i="1"/>
  <c r="C14" i="1"/>
  <c r="C6" i="1"/>
  <c r="E6" i="1" s="1"/>
  <c r="C164" i="1" l="1"/>
  <c r="C58" i="1"/>
  <c r="C142" i="1"/>
  <c r="C151" i="1"/>
  <c r="C122" i="1"/>
  <c r="C86" i="1"/>
  <c r="C46" i="1"/>
  <c r="C95" i="1"/>
  <c r="C36" i="1"/>
  <c r="C19" i="1"/>
</calcChain>
</file>

<file path=xl/sharedStrings.xml><?xml version="1.0" encoding="utf-8"?>
<sst xmlns="http://schemas.openxmlformats.org/spreadsheetml/2006/main" count="181" uniqueCount="79">
  <si>
    <t>SEGUNDO TRIMESTRE (ABRIL A JUNIO DE 2025) DE 2025</t>
  </si>
  <si>
    <t>FECHA</t>
  </si>
  <si>
    <t>ABRIL DE 2025</t>
  </si>
  <si>
    <t xml:space="preserve">SERVICIO PROPORCIONADO </t>
  </si>
  <si>
    <t>CANTIDAD</t>
  </si>
  <si>
    <t>ATENCIÓN JURÍDICA</t>
  </si>
  <si>
    <t>ATENCIÓN PSICOLÓGICA</t>
  </si>
  <si>
    <t xml:space="preserve">PLÁTICAS DE SENSIBILIZACIÓN </t>
  </si>
  <si>
    <t xml:space="preserve">TALLERES DE AUTO EMPLEO </t>
  </si>
  <si>
    <t xml:space="preserve">MASTOGRAFÍAS </t>
  </si>
  <si>
    <t>RANGOS DE  EDAD</t>
  </si>
  <si>
    <t xml:space="preserve">CANTIDAD </t>
  </si>
  <si>
    <t>16-30 AÑOS</t>
  </si>
  <si>
    <t>31-40 AÑOS</t>
  </si>
  <si>
    <t>41-50 AÑOS</t>
  </si>
  <si>
    <t>51-60 AÑOS</t>
  </si>
  <si>
    <t>61-74 AÑOS</t>
  </si>
  <si>
    <t>TOTAL</t>
  </si>
  <si>
    <t xml:space="preserve">COMUNIDADES </t>
  </si>
  <si>
    <t>NÚMERO DE USUARIAS</t>
  </si>
  <si>
    <t>LA SABINITA</t>
  </si>
  <si>
    <t>YONTHÉ</t>
  </si>
  <si>
    <t xml:space="preserve">MAMITHI </t>
  </si>
  <si>
    <t>JONACAPA</t>
  </si>
  <si>
    <t xml:space="preserve">EL APARTADERO </t>
  </si>
  <si>
    <t>ZEQUETEJE</t>
  </si>
  <si>
    <t>SAN JOSÉ ATLÁN</t>
  </si>
  <si>
    <t xml:space="preserve">HUICHAPAN </t>
  </si>
  <si>
    <t>TLAXCALILLA</t>
  </si>
  <si>
    <t xml:space="preserve">DANDHÓ </t>
  </si>
  <si>
    <t xml:space="preserve">EL  ASTILLERO </t>
  </si>
  <si>
    <t xml:space="preserve">BONDOJITO </t>
  </si>
  <si>
    <t>PEDREGOSO</t>
  </si>
  <si>
    <t xml:space="preserve">LLANO LARGO </t>
  </si>
  <si>
    <t>ATENCIÓN  PSICOLÓGICA</t>
  </si>
  <si>
    <t xml:space="preserve">RANGOS DE EDAD </t>
  </si>
  <si>
    <t>12-15 AÑOS</t>
  </si>
  <si>
    <t>PLATICAS DE SENSIBILIZACIÓN</t>
  </si>
  <si>
    <t>TEMA</t>
  </si>
  <si>
    <t>DEPENDENCIA/INSTITUCIÓN A LA QUE PERTENECE</t>
  </si>
  <si>
    <t>SEXTING Y CIBER ACOSO</t>
  </si>
  <si>
    <t>ALUMNOS DE TELESECUNDARIA DE HUIXCAZDHA</t>
  </si>
  <si>
    <t>MAYO DE 2025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</si>
  <si>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</si>
  <si>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DEPENDENCIA/INSTITUCION A LA QUE PERTENECE</t>
  </si>
  <si>
    <t xml:space="preserve">PROTOCOLO CERO </t>
  </si>
  <si>
    <t xml:space="preserve">FUNCIONARIOS PÚBLICOS DE LA ADMINISTRACIÓN PÚBLICA MUNICIPAL </t>
  </si>
  <si>
    <t>DÍA NARANJA 25 N</t>
  </si>
  <si>
    <t>TRABAJADORES DE CEMEX</t>
  </si>
  <si>
    <t xml:space="preserve">PLÁTICA SOBRE DEPRESIÓN </t>
  </si>
  <si>
    <t xml:space="preserve">ESCUELA CECYTH </t>
  </si>
  <si>
    <t>PLÁTICA SOBRE VIOLENCIA FAMILIAR</t>
  </si>
  <si>
    <t>TELESECUNDARIA  JONACAPA</t>
  </si>
  <si>
    <t>S/D</t>
  </si>
  <si>
    <t>MAMÁS FELICES, HIJOS FELICES</t>
  </si>
  <si>
    <t>PADRES DE FAMILIA,TELESECUNDARIA  JONACAPA</t>
  </si>
  <si>
    <t xml:space="preserve">PLATICA PREVENCIÓN DE VIOLENCIA DE GENERO </t>
  </si>
  <si>
    <t xml:space="preserve">PADRES DE FAMILIA,PRIMARIA SAN JOSÉ ATLÁN </t>
  </si>
  <si>
    <t>EJIDO HUICHAPAN</t>
  </si>
  <si>
    <t>MANEY</t>
  </si>
  <si>
    <r>
      <t xml:space="preserve"> </t>
    </r>
    <r>
      <rPr>
        <b/>
        <sz val="11"/>
        <color theme="1"/>
        <rFont val="Aptos Narrow"/>
        <family val="2"/>
        <scheme val="minor"/>
      </rPr>
      <t>JUNIO DE 2025</t>
    </r>
  </si>
  <si>
    <t>LA  SABINITA</t>
  </si>
  <si>
    <t>DANTZIBOJAY</t>
  </si>
  <si>
    <t>MAXTHÁ</t>
  </si>
  <si>
    <t>CONVIVENCIA FAMILIAR</t>
  </si>
  <si>
    <t>PADRES DE FAMILIA DE ESCUELA PRIMARIA DE  COMUNIDAD LA ESCONDIDA</t>
  </si>
  <si>
    <t>USUARIAS DE INSTITUTO MUNICIPAL PARA ADULTOS MAYORES</t>
  </si>
  <si>
    <t>GRÁFICAS</t>
  </si>
  <si>
    <t>TIPOS DE PROCESOS</t>
  </si>
  <si>
    <t>ABRIL</t>
  </si>
  <si>
    <t>VIOLENCIA  FAMILIAR</t>
  </si>
  <si>
    <t>MAYO</t>
  </si>
  <si>
    <t>VIOLENCIA FAMILIAR</t>
  </si>
  <si>
    <t>ALIMENTOS, GUARDA Y CUSTODIA</t>
  </si>
  <si>
    <t>DERIVACIÓN</t>
  </si>
  <si>
    <t>DERIVACION</t>
  </si>
  <si>
    <t>JUNIO</t>
  </si>
  <si>
    <t xml:space="preserve">DIVORCIO </t>
  </si>
  <si>
    <t xml:space="preserve">DERIVACION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</si>
</sst>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Ex2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ATENCIÓN A USUARIAS</a:t>
            </a:r>
            <a:r>
              <a:rPr lang="es-MX" baseline="0"/>
              <a:t>  MES DE ABRIL DE 2025</a:t>
            </a:r>
            <a:endParaRPr lang="es-MX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Hoja1!$C$4:$C$5</c:f>
              <c:strCache>
                <c:ptCount val="2"/>
                <c:pt idx="0">
                  <c:v>ABRIL DE 2025</c:v>
                </c:pt>
                <c:pt idx="1">
                  <c:v>CANTIDAD</c:v>
                </c:pt>
              </c:strCache>
            </c:strRef>
          </c:tx>
          <c:explosion val="4"/>
          <c:dPt>
            <c:idx val="0"/>
            <c:bubble3D val="0"/>
            <c:spPr>
              <a:gradFill rotWithShape="1">
                <a:gsLst>
                  <a:gs pos="0">
                    <a:schemeClr val="accent4">
                      <a:shade val="53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hade val="53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shade val="53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81C8-4997-B2D1-99D65A73D899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4">
                      <a:shade val="76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hade val="76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shade val="76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81C8-4997-B2D1-99D65A73D899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81C8-4997-B2D1-99D65A73D899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tint val="77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tint val="77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tint val="77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81C8-4997-B2D1-99D65A73D899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4">
                      <a:tint val="54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tint val="54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tint val="54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81C8-4997-B2D1-99D65A73D899}"/>
              </c:ext>
            </c:extLst>
          </c:dPt>
          <c:dLbls>
            <c:dLbl>
              <c:idx val="0"/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81C8-4997-B2D1-99D65A73D89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Hoja1!$B$6:$B$10</c:f>
              <c:strCache>
                <c:ptCount val="5"/>
                <c:pt idx="0">
                  <c:v>ATENCIÓN JURÍDICA</c:v>
                </c:pt>
                <c:pt idx="1">
                  <c:v>ATENCIÓN PSICOLÓGICA</c:v>
                </c:pt>
                <c:pt idx="2">
                  <c:v>PLÁTICAS DE SENSIBILIZACIÓN </c:v>
                </c:pt>
                <c:pt idx="3">
                  <c:v>TALLERES DE AUTO EMPLEO </c:v>
                </c:pt>
                <c:pt idx="4">
                  <c:v>MASTOGRAFÍAS </c:v>
                </c:pt>
              </c:strCache>
            </c:strRef>
          </c:cat>
          <c:val>
            <c:numRef>
              <c:f>Hoja1!$C$6:$C$10</c:f>
              <c:numCache>
                <c:formatCode>General</c:formatCode>
                <c:ptCount val="5"/>
                <c:pt idx="0">
                  <c:v>23</c:v>
                </c:pt>
                <c:pt idx="1">
                  <c:v>5</c:v>
                </c:pt>
                <c:pt idx="2">
                  <c:v>1</c:v>
                </c:pt>
                <c:pt idx="3">
                  <c:v>0</c:v>
                </c:pt>
                <c:pt idx="4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81C8-4997-B2D1-99D65A73D899}"/>
            </c:ext>
          </c:extLst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ATE</a:t>
            </a:r>
            <a:r>
              <a:rPr lang="es-MX" baseline="0"/>
              <a:t>NCIÓN  USUARIAS EN EL MES DE JUNIO 2025 </a:t>
            </a:r>
            <a:endParaRPr lang="es-MX"/>
          </a:p>
        </c:rich>
      </c:tx>
      <c:layout>
        <c:manualLayout>
          <c:xMode val="edge"/>
          <c:yMode val="edge"/>
          <c:x val="8.0756200655640931E-2"/>
          <c:y val="1.587301587301587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1"/>
          <c:order val="0"/>
          <c:dPt>
            <c:idx val="0"/>
            <c:bubble3D val="0"/>
            <c:spPr>
              <a:solidFill>
                <a:schemeClr val="accent4">
                  <a:shade val="53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7-C63C-4933-B3AC-16A0EF14AB8A}"/>
              </c:ext>
            </c:extLst>
          </c:dPt>
          <c:dPt>
            <c:idx val="1"/>
            <c:bubble3D val="0"/>
            <c:spPr>
              <a:solidFill>
                <a:schemeClr val="accent4">
                  <a:shade val="76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8-C63C-4933-B3AC-16A0EF14AB8A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9-C63C-4933-B3AC-16A0EF14AB8A}"/>
              </c:ext>
            </c:extLst>
          </c:dPt>
          <c:dPt>
            <c:idx val="3"/>
            <c:bubble3D val="0"/>
            <c:spPr>
              <a:solidFill>
                <a:schemeClr val="accent4">
                  <a:tint val="77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A-C63C-4933-B3AC-16A0EF14AB8A}"/>
              </c:ext>
            </c:extLst>
          </c:dPt>
          <c:dPt>
            <c:idx val="4"/>
            <c:bubble3D val="0"/>
            <c:spPr>
              <a:solidFill>
                <a:schemeClr val="accent4">
                  <a:tint val="54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B-C63C-4933-B3AC-16A0EF14AB8A}"/>
              </c:ext>
            </c:extLst>
          </c:dPt>
          <c:dLbls>
            <c:dLbl>
              <c:idx val="0"/>
              <c:layout>
                <c:manualLayout>
                  <c:x val="-9.2526114958521755E-2"/>
                  <c:y val="0.15086957880264967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C63C-4933-B3AC-16A0EF14AB8A}"/>
                </c:ext>
              </c:extLst>
            </c:dLbl>
            <c:dLbl>
              <c:idx val="1"/>
              <c:layout>
                <c:manualLayout>
                  <c:x val="5.3547523427041402E-2"/>
                  <c:y val="-1.0530871141107361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570270583646924"/>
                      <c:h val="0.1572025371828521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8-C63C-4933-B3AC-16A0EF14AB8A}"/>
                </c:ext>
              </c:extLst>
            </c:dLbl>
            <c:dLbl>
              <c:idx val="2"/>
              <c:layout>
                <c:manualLayout>
                  <c:x val="3.2128514056224897E-2"/>
                  <c:y val="-1.7383764529433819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566275601092033"/>
                      <c:h val="0.2056349206349206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9-C63C-4933-B3AC-16A0EF14AB8A}"/>
                </c:ext>
              </c:extLst>
            </c:dLbl>
            <c:dLbl>
              <c:idx val="3"/>
              <c:layout>
                <c:manualLayout>
                  <c:x val="-0.34069717188965837"/>
                  <c:y val="0.31646825396825395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C63C-4933-B3AC-16A0EF14AB8A}"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Hoja1!$B$129:$B$133</c:f>
              <c:strCache>
                <c:ptCount val="5"/>
                <c:pt idx="0">
                  <c:v>ATENCIÓN JURÍDICA</c:v>
                </c:pt>
                <c:pt idx="1">
                  <c:v>ATENCIÓN PSICOLÓGICA</c:v>
                </c:pt>
                <c:pt idx="2">
                  <c:v>PLÁTICAS DE SENSIBILIZACIÓN </c:v>
                </c:pt>
                <c:pt idx="3">
                  <c:v>TALLERES DE AUTO EMPLEO </c:v>
                </c:pt>
                <c:pt idx="4">
                  <c:v>MASTOGRAFÍAS </c:v>
                </c:pt>
              </c:strCache>
            </c:strRef>
          </c:cat>
          <c:val>
            <c:numRef>
              <c:f>Hoja1!$C$129:$C$133</c:f>
              <c:numCache>
                <c:formatCode>General</c:formatCode>
                <c:ptCount val="5"/>
                <c:pt idx="0">
                  <c:v>12</c:v>
                </c:pt>
                <c:pt idx="1">
                  <c:v>8</c:v>
                </c:pt>
                <c:pt idx="2">
                  <c:v>50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 </c15:sqref>
                        </c15:formulaRef>
                      </c:ext>
                    </c:extLst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16-C63C-4933-B3AC-16A0EF14AB8A}"/>
            </c:ext>
          </c:extLst>
        </c:ser>
        <c:ser>
          <c:idx val="0"/>
          <c:order val="1"/>
          <c:dPt>
            <c:idx val="0"/>
            <c:bubble3D val="0"/>
            <c:spPr>
              <a:solidFill>
                <a:schemeClr val="accent4">
                  <a:shade val="53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C-C63C-4933-B3AC-16A0EF14AB8A}"/>
              </c:ext>
            </c:extLst>
          </c:dPt>
          <c:dPt>
            <c:idx val="1"/>
            <c:bubble3D val="0"/>
            <c:spPr>
              <a:solidFill>
                <a:schemeClr val="accent4">
                  <a:shade val="76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E-C63C-4933-B3AC-16A0EF14AB8A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0-C63C-4933-B3AC-16A0EF14AB8A}"/>
              </c:ext>
            </c:extLst>
          </c:dPt>
          <c:dPt>
            <c:idx val="3"/>
            <c:bubble3D val="0"/>
            <c:spPr>
              <a:solidFill>
                <a:schemeClr val="accent4">
                  <a:tint val="77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2-C63C-4933-B3AC-16A0EF14AB8A}"/>
              </c:ext>
            </c:extLst>
          </c:dPt>
          <c:dPt>
            <c:idx val="4"/>
            <c:bubble3D val="0"/>
            <c:spPr>
              <a:solidFill>
                <a:schemeClr val="accent4">
                  <a:tint val="54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4-C63C-4933-B3AC-16A0EF14AB8A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'[1]JUNIO DE 2025'!$A$3:$B$7</c:f>
              <c:strCache>
                <c:ptCount val="5"/>
                <c:pt idx="0">
                  <c:v>ATENCIÓN JURÍDICA</c:v>
                </c:pt>
                <c:pt idx="1">
                  <c:v>ATENCIÓN PSICOLÓGICA</c:v>
                </c:pt>
                <c:pt idx="2">
                  <c:v>PLÁTICAS DE SENSIBILIZACIÓN </c:v>
                </c:pt>
                <c:pt idx="3">
                  <c:v>TALLERES DE AUTO EMPLEO </c:v>
                </c:pt>
                <c:pt idx="4">
                  <c:v>MASTOGRAFÍAS </c:v>
                </c:pt>
              </c:strCache>
            </c:strRef>
          </c:cat>
          <c:val>
            <c:numRef>
              <c:f>'[1]JUNIO DE 2025'!$C$3:$C$7</c:f>
              <c:numCache>
                <c:formatCode>General</c:formatCode>
                <c:ptCount val="5"/>
                <c:pt idx="0">
                  <c:v>12</c:v>
                </c:pt>
                <c:pt idx="1">
                  <c:v>8</c:v>
                </c:pt>
                <c:pt idx="2">
                  <c:v>50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 </c15:sqref>
                        </c15:formulaRef>
                      </c:ext>
                    </c:extLst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15-C63C-4933-B3AC-16A0EF14AB8A}"/>
            </c:ext>
          </c:extLst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ATENCIÓN JURIDICA POR RANGO DE EDAD. JUNIO 2025</a:t>
            </a:r>
          </a:p>
        </c:rich>
      </c:tx>
      <c:layout>
        <c:manualLayout>
          <c:xMode val="edge"/>
          <c:yMode val="edge"/>
          <c:x val="0.13302784135606555"/>
          <c:y val="3.047847747802734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Hoja1!$C$135:$C$136</c:f>
              <c:strCache>
                <c:ptCount val="2"/>
                <c:pt idx="0">
                  <c:v>ATENCIÓN JURÍDICA</c:v>
                </c:pt>
                <c:pt idx="1">
                  <c:v>CANTIDAD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Hoja1!$B$137:$B$140</c:f>
              <c:strCache>
                <c:ptCount val="4"/>
                <c:pt idx="0">
                  <c:v>16-30 AÑOS</c:v>
                </c:pt>
                <c:pt idx="1">
                  <c:v>31-40 AÑOS</c:v>
                </c:pt>
                <c:pt idx="2">
                  <c:v>41-50 AÑOS</c:v>
                </c:pt>
                <c:pt idx="3">
                  <c:v>51-60 AÑOS</c:v>
                </c:pt>
              </c:strCache>
            </c:strRef>
          </c:cat>
          <c:val>
            <c:numRef>
              <c:f>Hoja1!$C$137:$C$140</c:f>
              <c:numCache>
                <c:formatCode>General</c:formatCode>
                <c:ptCount val="4"/>
                <c:pt idx="0">
                  <c:v>4</c:v>
                </c:pt>
                <c:pt idx="1">
                  <c:v>1</c:v>
                </c:pt>
                <c:pt idx="2">
                  <c:v>3</c:v>
                </c:pt>
                <c:pt idx="3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9D-4189-88AA-AC999F45C6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30441735"/>
        <c:axId val="1530443783"/>
      </c:barChart>
      <c:catAx>
        <c:axId val="153044173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30443783"/>
        <c:crosses val="autoZero"/>
        <c:auto val="1"/>
        <c:lblAlgn val="ctr"/>
        <c:lblOffset val="100"/>
        <c:noMultiLvlLbl val="0"/>
      </c:catAx>
      <c:valAx>
        <c:axId val="15304437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3044173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ATENCIÓN  PSICOLÓGICA POR RANGO DE EDAD EN EL MES  DE JUNIO DE 2025.</a:t>
            </a:r>
          </a:p>
        </c:rich>
      </c:tx>
      <c:layout>
        <c:manualLayout>
          <c:xMode val="edge"/>
          <c:yMode val="edge"/>
          <c:x val="0.12256736657917763"/>
          <c:y val="4.012401348302022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Hoja1!$C$144:$C$145</c:f>
              <c:strCache>
                <c:ptCount val="2"/>
                <c:pt idx="0">
                  <c:v>ATENCIÓN  PSICOLÓGICA</c:v>
                </c:pt>
                <c:pt idx="1">
                  <c:v>CANTIDAD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Hoja1!$B$146:$B$150</c:f>
              <c:strCache>
                <c:ptCount val="5"/>
                <c:pt idx="0">
                  <c:v>16-30 AÑOS</c:v>
                </c:pt>
                <c:pt idx="1">
                  <c:v>31-40 AÑOS</c:v>
                </c:pt>
                <c:pt idx="2">
                  <c:v>41-50 AÑOS</c:v>
                </c:pt>
                <c:pt idx="3">
                  <c:v>51-60 AÑOS</c:v>
                </c:pt>
                <c:pt idx="4">
                  <c:v>61-74 AÑOS</c:v>
                </c:pt>
              </c:strCache>
            </c:strRef>
          </c:cat>
          <c:val>
            <c:numRef>
              <c:f>Hoja1!$C$146:$C$150</c:f>
              <c:numCache>
                <c:formatCode>General</c:formatCode>
                <c:ptCount val="5"/>
                <c:pt idx="0">
                  <c:v>4</c:v>
                </c:pt>
                <c:pt idx="1">
                  <c:v>2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61-492B-9F9A-A042C2AEB9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22662663"/>
        <c:axId val="184601608"/>
      </c:barChart>
      <c:catAx>
        <c:axId val="162266266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4601608"/>
        <c:crosses val="autoZero"/>
        <c:auto val="1"/>
        <c:lblAlgn val="ctr"/>
        <c:lblOffset val="100"/>
        <c:noMultiLvlLbl val="0"/>
      </c:catAx>
      <c:valAx>
        <c:axId val="1846016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2266266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NÚMERO DE USUARIAS POR COMUNIDAD DEL MES DE JUNIO DE 2025.</a:t>
            </a:r>
          </a:p>
        </c:rich>
      </c:tx>
      <c:layout>
        <c:manualLayout>
          <c:xMode val="edge"/>
          <c:yMode val="edge"/>
          <c:x val="0.16962537046951467"/>
          <c:y val="5.015503451441077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Hoja1!$C$153</c:f>
              <c:strCache>
                <c:ptCount val="1"/>
                <c:pt idx="0">
                  <c:v>NÚMERO DE USUARIAS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Hoja1!$B$154:$B$163</c:f>
              <c:strCache>
                <c:ptCount val="10"/>
                <c:pt idx="0">
                  <c:v>PEDREGOSO</c:v>
                </c:pt>
                <c:pt idx="1">
                  <c:v>TLAXCALILLA</c:v>
                </c:pt>
                <c:pt idx="2">
                  <c:v>MAMITHI </c:v>
                </c:pt>
                <c:pt idx="3">
                  <c:v>LA  SABINITA</c:v>
                </c:pt>
                <c:pt idx="4">
                  <c:v>DANTZIBOJAY</c:v>
                </c:pt>
                <c:pt idx="5">
                  <c:v>HUICHAPAN </c:v>
                </c:pt>
                <c:pt idx="6">
                  <c:v>DANDHÓ </c:v>
                </c:pt>
                <c:pt idx="7">
                  <c:v>SAN JOSÉ ATLÁN</c:v>
                </c:pt>
                <c:pt idx="8">
                  <c:v>MAXTHÁ</c:v>
                </c:pt>
                <c:pt idx="9">
                  <c:v>LLANO LARGO </c:v>
                </c:pt>
              </c:strCache>
            </c:strRef>
          </c:cat>
          <c:val>
            <c:numRef>
              <c:f>Hoja1!$C$154:$C$163</c:f>
              <c:numCache>
                <c:formatCode>General</c:formatCode>
                <c:ptCount val="10"/>
                <c:pt idx="0">
                  <c:v>1</c:v>
                </c:pt>
                <c:pt idx="1">
                  <c:v>3</c:v>
                </c:pt>
                <c:pt idx="2">
                  <c:v>1</c:v>
                </c:pt>
                <c:pt idx="3">
                  <c:v>3</c:v>
                </c:pt>
                <c:pt idx="4">
                  <c:v>1</c:v>
                </c:pt>
                <c:pt idx="5">
                  <c:v>6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A5-464D-970F-20A97ECA79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052524552"/>
        <c:axId val="2052547080"/>
      </c:barChart>
      <c:catAx>
        <c:axId val="205252455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52547080"/>
        <c:crosses val="autoZero"/>
        <c:auto val="1"/>
        <c:lblAlgn val="ctr"/>
        <c:lblOffset val="100"/>
        <c:noMultiLvlLbl val="0"/>
      </c:catAx>
      <c:valAx>
        <c:axId val="20525470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525245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TIPOS DE</a:t>
            </a:r>
            <a:r>
              <a:rPr lang="es-MX" baseline="0"/>
              <a:t> PROCESO JUNIO DE 2025</a:t>
            </a:r>
            <a:endParaRPr lang="es-MX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Hoja1!$B$194:$B$195</c:f>
              <c:strCache>
                <c:ptCount val="2"/>
                <c:pt idx="0">
                  <c:v>DIVORCIO </c:v>
                </c:pt>
                <c:pt idx="1">
                  <c:v>DERIVACION </c:v>
                </c:pt>
              </c:strCache>
            </c:strRef>
          </c:cat>
          <c:val>
            <c:numRef>
              <c:f>Hoja1!$C$194:$C$195</c:f>
              <c:numCache>
                <c:formatCode>General</c:formatCode>
                <c:ptCount val="2"/>
                <c:pt idx="0">
                  <c:v>1</c:v>
                </c:pt>
                <c:pt idx="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86-4412-BE27-6215B21393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37438959"/>
        <c:axId val="2037443279"/>
      </c:barChart>
      <c:catAx>
        <c:axId val="203743895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037443279"/>
        <c:crosses val="autoZero"/>
        <c:auto val="1"/>
        <c:lblAlgn val="ctr"/>
        <c:lblOffset val="100"/>
        <c:noMultiLvlLbl val="0"/>
      </c:catAx>
      <c:valAx>
        <c:axId val="203744327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03743895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ATENCIÓN JURÍDICA.</a:t>
            </a:r>
            <a:r>
              <a:rPr lang="es-MX" baseline="0"/>
              <a:t>  BRINDADA EN EL MES DE </a:t>
            </a:r>
          </a:p>
          <a:p>
            <a:pPr>
              <a:defRPr/>
            </a:pPr>
            <a:r>
              <a:rPr lang="es-MX" baseline="0"/>
              <a:t>ABRIL DE 2025 POR RANGO DE EDAD.</a:t>
            </a:r>
            <a:r>
              <a:rPr lang="es-MX"/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Hoja1!$C$12:$C$13</c:f>
              <c:strCache>
                <c:ptCount val="2"/>
                <c:pt idx="0">
                  <c:v>ATENCIÓN JURÍDICA</c:v>
                </c:pt>
                <c:pt idx="1">
                  <c:v>CANTIDAD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Hoja1!$B$14:$B$19</c:f>
              <c:strCache>
                <c:ptCount val="6"/>
                <c:pt idx="0">
                  <c:v>16-30 AÑOS</c:v>
                </c:pt>
                <c:pt idx="1">
                  <c:v>31-40 AÑOS</c:v>
                </c:pt>
                <c:pt idx="2">
                  <c:v>41-50 AÑOS</c:v>
                </c:pt>
                <c:pt idx="3">
                  <c:v>51-60 AÑOS</c:v>
                </c:pt>
                <c:pt idx="4">
                  <c:v>61-74 AÑOS</c:v>
                </c:pt>
                <c:pt idx="5">
                  <c:v>TOTAL</c:v>
                </c:pt>
              </c:strCache>
            </c:strRef>
          </c:cat>
          <c:val>
            <c:numRef>
              <c:f>Hoja1!$C$14:$C$19</c:f>
              <c:numCache>
                <c:formatCode>General</c:formatCode>
                <c:ptCount val="6"/>
                <c:pt idx="0">
                  <c:v>10</c:v>
                </c:pt>
                <c:pt idx="1">
                  <c:v>5</c:v>
                </c:pt>
                <c:pt idx="2">
                  <c:v>6</c:v>
                </c:pt>
                <c:pt idx="3">
                  <c:v>1</c:v>
                </c:pt>
                <c:pt idx="4">
                  <c:v>1</c:v>
                </c:pt>
                <c:pt idx="5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546-417A-AD69-AACBB88605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56951071"/>
        <c:axId val="1256935711"/>
      </c:lineChart>
      <c:catAx>
        <c:axId val="12569510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256935711"/>
        <c:crosses val="autoZero"/>
        <c:auto val="1"/>
        <c:lblAlgn val="ctr"/>
        <c:lblOffset val="100"/>
        <c:noMultiLvlLbl val="0"/>
      </c:catAx>
      <c:valAx>
        <c:axId val="125693571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25695107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ATENCIÓN  PSICOLÓGICA BRINDADA</a:t>
            </a:r>
            <a:r>
              <a:rPr lang="es-MX" baseline="0"/>
              <a:t> EN EL MES DE ABRIL DE 2025 POR RANGOS DE EDAD.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Hoja1!$C$39:$C$40</c:f>
              <c:strCache>
                <c:ptCount val="2"/>
                <c:pt idx="0">
                  <c:v>ATENCIÓN  PSICOLÓGICA</c:v>
                </c:pt>
                <c:pt idx="1">
                  <c:v>CANTIDAD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Hoja1!$B$41:$B$46</c:f>
              <c:strCache>
                <c:ptCount val="6"/>
                <c:pt idx="0">
                  <c:v>16-30 AÑOS</c:v>
                </c:pt>
                <c:pt idx="1">
                  <c:v>31-40 AÑOS</c:v>
                </c:pt>
                <c:pt idx="2">
                  <c:v>41-50 AÑOS</c:v>
                </c:pt>
                <c:pt idx="3">
                  <c:v>51-60 AÑOS</c:v>
                </c:pt>
                <c:pt idx="4">
                  <c:v>61-74 AÑOS</c:v>
                </c:pt>
                <c:pt idx="5">
                  <c:v>TOTAL</c:v>
                </c:pt>
              </c:strCache>
            </c:strRef>
          </c:cat>
          <c:val>
            <c:numRef>
              <c:f>Hoja1!$C$41:$C$46</c:f>
              <c:numCache>
                <c:formatCode>General</c:formatCode>
                <c:ptCount val="6"/>
                <c:pt idx="0">
                  <c:v>2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F4E-41F7-89E3-0BCE4AD5E0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56935231"/>
        <c:axId val="1256954911"/>
      </c:lineChart>
      <c:catAx>
        <c:axId val="12569352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256954911"/>
        <c:crosses val="autoZero"/>
        <c:auto val="1"/>
        <c:lblAlgn val="ctr"/>
        <c:lblOffset val="100"/>
        <c:noMultiLvlLbl val="0"/>
      </c:catAx>
      <c:valAx>
        <c:axId val="125695491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25693523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PLÁTICAS DE SENSIBILIZACIÓN, ABRIL DE 2025</a:t>
            </a:r>
          </a:p>
        </c:rich>
      </c:tx>
      <c:layout>
        <c:manualLayout>
          <c:xMode val="edge"/>
          <c:yMode val="edge"/>
          <c:x val="0.13683274192424369"/>
          <c:y val="2.81417370127815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Hoja1!$C$51:$C$52</c:f>
              <c:strCache>
                <c:ptCount val="2"/>
                <c:pt idx="0">
                  <c:v>PLÁTICAS DE SENSIBILIZACIÓN </c:v>
                </c:pt>
                <c:pt idx="1">
                  <c:v>CANTIDAD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Hoja1!$B$53:$B$57</c:f>
              <c:strCache>
                <c:ptCount val="5"/>
                <c:pt idx="0">
                  <c:v>12-15 AÑOS</c:v>
                </c:pt>
                <c:pt idx="1">
                  <c:v>16-30 AÑOS</c:v>
                </c:pt>
                <c:pt idx="2">
                  <c:v>31-40 AÑOS</c:v>
                </c:pt>
                <c:pt idx="3">
                  <c:v>41-50 AÑOS</c:v>
                </c:pt>
                <c:pt idx="4">
                  <c:v>51-60 AÑOS</c:v>
                </c:pt>
              </c:strCache>
            </c:strRef>
          </c:cat>
          <c:val>
            <c:numRef>
              <c:f>Hoja1!$C$53:$C$57</c:f>
              <c:numCache>
                <c:formatCode>General</c:formatCode>
                <c:ptCount val="5"/>
                <c:pt idx="0">
                  <c:v>16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9A2-49CE-835E-FC0CFA3E3D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56943871"/>
        <c:axId val="1256955391"/>
      </c:lineChart>
      <c:catAx>
        <c:axId val="12569438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256955391"/>
        <c:crosses val="autoZero"/>
        <c:auto val="1"/>
        <c:lblAlgn val="ctr"/>
        <c:lblOffset val="100"/>
        <c:noMultiLvlLbl val="0"/>
      </c:catAx>
      <c:valAx>
        <c:axId val="125695539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25694387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500" b="1" i="0" u="none" strike="noStrike" kern="1200" cap="all" spc="100" normalizeH="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NÚMERO DE USUARIAS QUE ACCEDIERON A LOS SERVICIOS DE IMPM, ABRIL 2025 POR COMUNIDADES.</a:t>
            </a:r>
          </a:p>
        </c:rich>
      </c:tx>
      <c:layout>
        <c:manualLayout>
          <c:xMode val="edge"/>
          <c:yMode val="edge"/>
          <c:x val="0.12836826256149117"/>
          <c:y val="3.515151305466994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Hoja1!$C$21</c:f>
              <c:strCache>
                <c:ptCount val="1"/>
                <c:pt idx="0">
                  <c:v>NÚMERO DE USUARIAS</c:v>
                </c:pt>
              </c:strCache>
            </c:strRef>
          </c:tx>
          <c:spPr>
            <a:pattFill prst="ltUpDiag">
              <a:fgClr>
                <a:schemeClr val="accent1"/>
              </a:fgClr>
              <a:bgClr>
                <a:schemeClr val="lt1"/>
              </a:bgClr>
            </a:pattFill>
            <a:ln>
              <a:noFill/>
            </a:ln>
            <a:effectLst/>
          </c:spPr>
          <c:invertIfNegative val="0"/>
          <c:cat>
            <c:strRef>
              <c:f>Hoja1!$B$22:$B$35</c:f>
              <c:strCache>
                <c:ptCount val="14"/>
                <c:pt idx="0">
                  <c:v>LA SABINITA</c:v>
                </c:pt>
                <c:pt idx="1">
                  <c:v>YONTHÉ</c:v>
                </c:pt>
                <c:pt idx="2">
                  <c:v>MAMITHI </c:v>
                </c:pt>
                <c:pt idx="3">
                  <c:v>JONACAPA</c:v>
                </c:pt>
                <c:pt idx="4">
                  <c:v>EL APARTADERO </c:v>
                </c:pt>
                <c:pt idx="5">
                  <c:v>ZEQUETEJE</c:v>
                </c:pt>
                <c:pt idx="6">
                  <c:v>SAN JOSÉ ATLÁN</c:v>
                </c:pt>
                <c:pt idx="7">
                  <c:v>HUICHAPAN </c:v>
                </c:pt>
                <c:pt idx="8">
                  <c:v>TLAXCALILLA</c:v>
                </c:pt>
                <c:pt idx="9">
                  <c:v>DANDHÓ </c:v>
                </c:pt>
                <c:pt idx="10">
                  <c:v>EL  ASTILLERO </c:v>
                </c:pt>
                <c:pt idx="11">
                  <c:v>BONDOJITO </c:v>
                </c:pt>
                <c:pt idx="12">
                  <c:v>PEDREGOSO</c:v>
                </c:pt>
                <c:pt idx="13">
                  <c:v>LLANO LARGO </c:v>
                </c:pt>
              </c:strCache>
            </c:strRef>
          </c:cat>
          <c:val>
            <c:numRef>
              <c:f>Hoja1!$C$22:$C$35</c:f>
              <c:numCache>
                <c:formatCode>General</c:formatCode>
                <c:ptCount val="14"/>
                <c:pt idx="0">
                  <c:v>3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4</c:v>
                </c:pt>
                <c:pt idx="7">
                  <c:v>9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34-4A3D-B536-AEAF0C1726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9"/>
        <c:axId val="1256978911"/>
        <c:axId val="1256985151"/>
      </c:barChart>
      <c:catAx>
        <c:axId val="125697891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accent1">
                <a:lumMod val="60000"/>
                <a:lumOff val="4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50" normalizeH="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256985151"/>
        <c:crosses val="autoZero"/>
        <c:auto val="1"/>
        <c:lblAlgn val="ctr"/>
        <c:lblOffset val="100"/>
        <c:noMultiLvlLbl val="0"/>
      </c:catAx>
      <c:valAx>
        <c:axId val="1256985151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25697891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TIPOS</a:t>
            </a:r>
            <a:r>
              <a:rPr lang="es-MX" baseline="0"/>
              <a:t> DE PROCESOS</a:t>
            </a:r>
            <a:endParaRPr lang="es-MX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Hoja1!$B$184:$B$186</c:f>
              <c:strCache>
                <c:ptCount val="3"/>
                <c:pt idx="0">
                  <c:v>VIOLENCIA  FAMILIAR</c:v>
                </c:pt>
                <c:pt idx="1">
                  <c:v>ALIMENTOS, GUARDA Y CUSTODIA</c:v>
                </c:pt>
                <c:pt idx="2">
                  <c:v>DERIVACIÓN</c:v>
                </c:pt>
              </c:strCache>
            </c:strRef>
          </c:cat>
          <c:val>
            <c:numRef>
              <c:f>Hoja1!$C$184:$C$186</c:f>
              <c:numCache>
                <c:formatCode>General</c:formatCode>
                <c:ptCount val="3"/>
                <c:pt idx="0">
                  <c:v>3</c:v>
                </c:pt>
                <c:pt idx="1">
                  <c:v>0</c:v>
                </c:pt>
                <c:pt idx="2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ED-4CBF-B900-15EF51217D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37393839"/>
        <c:axId val="2037398159"/>
      </c:barChart>
      <c:catAx>
        <c:axId val="20373938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037398159"/>
        <c:crosses val="autoZero"/>
        <c:auto val="1"/>
        <c:lblAlgn val="ctr"/>
        <c:lblOffset val="100"/>
        <c:noMultiLvlLbl val="0"/>
      </c:catAx>
      <c:valAx>
        <c:axId val="203739815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03739383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SERVICIOS PROPORCIONADOS EN EL MES DE MAYO DE 2025.</a:t>
            </a:r>
          </a:p>
        </c:rich>
      </c:tx>
      <c:layout>
        <c:manualLayout>
          <c:xMode val="edge"/>
          <c:yMode val="edge"/>
          <c:x val="9.3624890638670161E-2"/>
          <c:y val="4.5139057496505555E-2"/>
        </c:manualLayout>
      </c:layout>
      <c:overlay val="0"/>
      <c:spPr>
        <a:solidFill>
          <a:srgbClr val="4D93D9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Hoja1!$C$71</c:f>
              <c:strCache>
                <c:ptCount val="1"/>
                <c:pt idx="0">
                  <c:v>CANTIDAD</c:v>
                </c:pt>
              </c:strCache>
            </c:strRef>
          </c:tx>
          <c:dPt>
            <c:idx val="0"/>
            <c:bubble3D val="0"/>
            <c:spPr>
              <a:solidFill>
                <a:schemeClr val="accent4">
                  <a:shade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81D-461C-B863-884F2761CE4C}"/>
              </c:ext>
            </c:extLst>
          </c:dPt>
          <c:dPt>
            <c:idx val="1"/>
            <c:bubble3D val="0"/>
            <c:spPr>
              <a:solidFill>
                <a:schemeClr val="accent4">
                  <a:shade val="7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81D-461C-B863-884F2761CE4C}"/>
              </c:ext>
            </c:extLst>
          </c:dPt>
          <c:dPt>
            <c:idx val="2"/>
            <c:bubble3D val="0"/>
            <c:spPr>
              <a:solidFill>
                <a:schemeClr val="accent4">
                  <a:shade val="9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181D-461C-B863-884F2761CE4C}"/>
              </c:ext>
            </c:extLst>
          </c:dPt>
          <c:dPt>
            <c:idx val="3"/>
            <c:bubble3D val="0"/>
            <c:spPr>
              <a:solidFill>
                <a:schemeClr val="accent4">
                  <a:tint val="9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181D-461C-B863-884F2761CE4C}"/>
              </c:ext>
            </c:extLst>
          </c:dPt>
          <c:dPt>
            <c:idx val="4"/>
            <c:bubble3D val="0"/>
            <c:spPr>
              <a:solidFill>
                <a:schemeClr val="accent4">
                  <a:tint val="7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181D-461C-B863-884F2761CE4C}"/>
              </c:ext>
            </c:extLst>
          </c:dPt>
          <c:dPt>
            <c:idx val="5"/>
            <c:bubble3D val="0"/>
            <c:spPr>
              <a:solidFill>
                <a:schemeClr val="accent4">
                  <a:tint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181D-461C-B863-884F2761CE4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Hoja1!$B$72:$B$77</c:f>
              <c:strCache>
                <c:ptCount val="6"/>
                <c:pt idx="0">
                  <c:v>SERVICIO PROPORCIONADO </c:v>
                </c:pt>
                <c:pt idx="1">
                  <c:v>ATENCIÓN JURÍDICA</c:v>
                </c:pt>
                <c:pt idx="2">
                  <c:v>ATENCIÓN PSICOLÓGICA</c:v>
                </c:pt>
                <c:pt idx="3">
                  <c:v>PLÁTICAS DE SENSIBILIZACIÓN </c:v>
                </c:pt>
                <c:pt idx="4">
                  <c:v>TALLERES DE AUTO EMPLEO </c:v>
                </c:pt>
                <c:pt idx="5">
                  <c:v>MASTOGRAFÍAS </c:v>
                </c:pt>
              </c:strCache>
            </c:strRef>
          </c:cat>
          <c:val>
            <c:numRef>
              <c:f>Hoja1!$C$72:$C$77</c:f>
              <c:numCache>
                <c:formatCode>General</c:formatCode>
                <c:ptCount val="6"/>
                <c:pt idx="1">
                  <c:v>22</c:v>
                </c:pt>
                <c:pt idx="2">
                  <c:v>5</c:v>
                </c:pt>
                <c:pt idx="3">
                  <c:v>6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181D-461C-B863-884F2761CE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ATENCIÓN  PSICOLÓGICA.</a:t>
            </a:r>
            <a:r>
              <a:rPr lang="es-MX" baseline="0"/>
              <a:t> POR RANGO DE EDAD EN EL MES DE MAYO DE 2025.</a:t>
            </a:r>
            <a:endParaRPr lang="es-MX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Hoja1!$C$88:$C$89</c:f>
              <c:strCache>
                <c:ptCount val="2"/>
                <c:pt idx="0">
                  <c:v>ATENCIÓN  PSICOLÓGICA</c:v>
                </c:pt>
                <c:pt idx="1">
                  <c:v>CANTIDAD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Hoja1!$B$90:$B$94</c:f>
              <c:strCache>
                <c:ptCount val="5"/>
                <c:pt idx="0">
                  <c:v>16-30 AÑOS</c:v>
                </c:pt>
                <c:pt idx="1">
                  <c:v>31-40 AÑOS</c:v>
                </c:pt>
                <c:pt idx="2">
                  <c:v>41-50 AÑOS</c:v>
                </c:pt>
                <c:pt idx="3">
                  <c:v>51-60 AÑOS</c:v>
                </c:pt>
                <c:pt idx="4">
                  <c:v>61-74 AÑOS</c:v>
                </c:pt>
              </c:strCache>
            </c:strRef>
          </c:cat>
          <c:val>
            <c:numRef>
              <c:f>Hoja1!$C$90:$C$94</c:f>
              <c:numCache>
                <c:formatCode>General</c:formatCode>
                <c:ptCount val="5"/>
                <c:pt idx="0">
                  <c:v>2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6F-45BB-A3F5-DBF4DCC5F2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625329184"/>
        <c:axId val="625318144"/>
      </c:barChart>
      <c:catAx>
        <c:axId val="62532918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25318144"/>
        <c:crosses val="autoZero"/>
        <c:auto val="1"/>
        <c:lblAlgn val="ctr"/>
        <c:lblOffset val="100"/>
        <c:noMultiLvlLbl val="0"/>
      </c:catAx>
      <c:valAx>
        <c:axId val="6253181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253291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TIPOS DE PROCESOS MES DE MAYO</a:t>
            </a:r>
            <a:r>
              <a:rPr lang="es-MX" baseline="0"/>
              <a:t> DE 2025</a:t>
            </a:r>
            <a:endParaRPr lang="es-MX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Hoja1!$B$189:$B$191</c:f>
              <c:strCache>
                <c:ptCount val="3"/>
                <c:pt idx="0">
                  <c:v>VIOLENCIA FAMILIAR</c:v>
                </c:pt>
                <c:pt idx="1">
                  <c:v>ALIMENTOS, GUARDA Y CUSTODIA</c:v>
                </c:pt>
                <c:pt idx="2">
                  <c:v>DERIVACION</c:v>
                </c:pt>
              </c:strCache>
            </c:strRef>
          </c:cat>
          <c:val>
            <c:numRef>
              <c:f>Hoja1!$C$189:$C$191</c:f>
              <c:numCache>
                <c:formatCode>General</c:formatCode>
                <c:ptCount val="3"/>
                <c:pt idx="0">
                  <c:v>2</c:v>
                </c:pt>
                <c:pt idx="1">
                  <c:v>2</c:v>
                </c:pt>
                <c:pt idx="2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45-4E19-A9E6-491559ED7C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37439439"/>
        <c:axId val="2037429359"/>
      </c:barChart>
      <c:catAx>
        <c:axId val="20374394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037429359"/>
        <c:crosses val="autoZero"/>
        <c:auto val="1"/>
        <c:lblAlgn val="ctr"/>
        <c:lblOffset val="100"/>
        <c:noMultiLvlLbl val="0"/>
      </c:catAx>
      <c:valAx>
        <c:axId val="203742935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03743943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_xlchart.v2.3</cx:f>
      </cx:strDim>
      <cx:numDim type="val">
        <cx:f>_xlchart.v2.5</cx:f>
      </cx:numDim>
    </cx:data>
  </cx:chartData>
  <cx:chart>
    <cx:title pos="t" align="ctr" overlay="0">
      <cx:tx>
        <cx:rich>
          <a:bodyPr spcFirstLastPara="1" vertOverflow="ellipsis" horzOverflow="overflow" wrap="square" lIns="0" tIns="0" rIns="0" bIns="0" anchor="ctr" anchorCtr="1"/>
          <a:lstStyle/>
          <a:p>
            <a:pPr algn="ctr" rtl="0">
              <a:defRPr/>
            </a:pPr>
            <a:r>
              <a:rPr lang="es-ES" sz="1400" b="0" i="0" u="none" strike="noStrike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ptos Narrow" panose="02110004020202020204"/>
              </a:rPr>
              <a:t>ATENCIÓN JURÍDICA </a:t>
            </a:r>
          </a:p>
          <a:p>
            <a:pPr algn="ctr" rtl="0">
              <a:defRPr/>
            </a:pPr>
            <a:r>
              <a:rPr lang="es-ES" sz="1400" b="0" i="0" u="none" strike="noStrike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ptos Narrow" panose="02110004020202020204"/>
              </a:rPr>
              <a:t>POR RANGO DE EDAD MES DE MAYO DE 2025. </a:t>
            </a:r>
          </a:p>
        </cx:rich>
      </cx:tx>
    </cx:title>
    <cx:plotArea>
      <cx:plotAreaRegion>
        <cx:series layoutId="funnel" uniqueId="{67E2F940-11DC-408E-A577-894081900F2F}">
          <cx:tx>
            <cx:txData>
              <cx:f>_xlchart.v2.4</cx:f>
              <cx:v>CANTIDAD </cx:v>
            </cx:txData>
          </cx:tx>
          <cx:dataLabels>
            <cx:txPr>
              <a:bodyPr vertOverflow="overflow" horzOverflow="overflow" wrap="square" lIns="0" tIns="0" rIns="0" bIns="0"/>
              <a:lstStyle/>
              <a:p>
                <a:pPr algn="ctr" rtl="0">
                  <a:defRPr sz="1200" b="0" i="0">
                    <a:solidFill>
                      <a:srgbClr val="000000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endParaRPr/>
              </a:p>
            </cx:txPr>
            <cx:visibility seriesName="0" categoryName="0" value="1"/>
          </cx:dataLabels>
          <cx:dataId val="0"/>
        </cx:series>
      </cx:plotAreaRegion>
      <cx:axis id="0">
        <cx:catScaling gapWidth="0.0599999987"/>
        <cx:tickLabels/>
        <cx:txPr>
          <a:bodyPr vertOverflow="overflow" horzOverflow="overflow" wrap="square" lIns="0" tIns="0" rIns="0" bIns="0"/>
          <a:lstStyle/>
          <a:p>
            <a:pPr algn="ctr" rtl="0">
              <a:defRPr sz="1200" b="0" i="0">
                <a:solidFill>
                  <a:srgbClr val="0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/>
          </a:p>
        </cx:txPr>
      </cx:axis>
    </cx:plotArea>
  </cx:chart>
</cx:chartSpace>
</file>

<file path=xl/charts/chartEx2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_xlchart.v2.0</cx:f>
      </cx:strDim>
      <cx:numDim type="val">
        <cx:f>_xlchart.v2.2</cx:f>
      </cx:numDim>
    </cx:data>
  </cx:chartData>
  <cx:chart>
    <cx:title pos="t" align="ctr" overlay="0">
      <cx:tx>
        <cx:txData>
          <cx:v>USUARIAS ATENDIDAS POR  COMUNIDAD EN EL MES DE MAYO DE 2025.</cx:v>
        </cx:txData>
      </cx:tx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r>
            <a:rPr lang="es-ES" sz="1400" b="0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Aptos Narrow" panose="02110004020202020204"/>
            </a:rPr>
            <a:t>USUARIAS ATENDIDAS POR  COMUNIDAD EN EL MES DE MAYO DE 2025.</a:t>
          </a:r>
        </a:p>
      </cx:txPr>
    </cx:title>
    <cx:plotArea>
      <cx:plotAreaRegion>
        <cx:series layoutId="funnel" uniqueId="{84CF64FA-737A-4EE8-8BAE-0F845AEED383}">
          <cx:tx>
            <cx:txData>
              <cx:f>_xlchart.v2.1</cx:f>
              <cx:v>NÚMERO DE USUARIAS</cx:v>
            </cx:txData>
          </cx:tx>
          <cx:dataLabels>
            <cx:txPr>
              <a:bodyPr vertOverflow="overflow" horzOverflow="overflow" wrap="square" lIns="0" tIns="0" rIns="0" bIns="0"/>
              <a:lstStyle/>
              <a:p>
                <a:pPr algn="ctr" rtl="0">
                  <a:defRPr sz="1200" b="0" i="0">
                    <a:solidFill>
                      <a:srgbClr val="000000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endParaRPr/>
              </a:p>
            </cx:txPr>
            <cx:visibility seriesName="0" categoryName="0" value="1"/>
          </cx:dataLabels>
          <cx:dataId val="0"/>
        </cx:series>
      </cx:plotAreaRegion>
      <cx:axis id="0">
        <cx:catScaling gapWidth="0.0599999987"/>
        <cx:tickLabels/>
        <cx:txPr>
          <a:bodyPr vertOverflow="overflow" horzOverflow="overflow" wrap="square" lIns="0" tIns="0" rIns="0" bIns="0"/>
          <a:lstStyle/>
          <a:p>
            <a:pPr algn="ctr" rtl="0">
              <a:defRPr sz="1200" b="0" i="0">
                <a:solidFill>
                  <a:srgbClr val="0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/>
          </a:p>
        </cx:txPr>
      </cx:axis>
    </cx:plotArea>
  </cx:chart>
</cx:chartSpace>
</file>

<file path=xl/charts/colors1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4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41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6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800" kern="1200" cap="all" spc="150" normalizeH="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>
      <cs:styleClr val="auto"/>
    </cs:fillRef>
    <cs:effectRef idx="0"/>
    <cs:fontRef idx="minor">
      <a:schemeClr val="lt1"/>
    </cs:fontRef>
    <cs:spPr>
      <a:solidFill>
        <a:schemeClr val="phClr">
          <a:alpha val="70000"/>
        </a:schemeClr>
      </a:solidFill>
    </cs:spPr>
    <cs:defRPr sz="900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41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microsoft.com/office/2014/relationships/chartEx" Target="../charts/chartEx1.xml"/><Relationship Id="rId1" Type="http://schemas.openxmlformats.org/officeDocument/2006/relationships/chart" Target="../charts/chart7.xml"/><Relationship Id="rId5" Type="http://schemas.openxmlformats.org/officeDocument/2006/relationships/chart" Target="../charts/chart9.xml"/><Relationship Id="rId4" Type="http://schemas.microsoft.com/office/2014/relationships/chartEx" Target="../charts/chartEx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Relationship Id="rId5" Type="http://schemas.openxmlformats.org/officeDocument/2006/relationships/chart" Target="../charts/chart14.xml"/><Relationship Id="rId4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581025</xdr:colOff>
      <xdr:row>1</xdr:row>
      <xdr:rowOff>47625</xdr:rowOff>
    </xdr:from>
    <xdr:to>
      <xdr:col>10</xdr:col>
      <xdr:colOff>200025</xdr:colOff>
      <xdr:row>19</xdr:row>
      <xdr:rowOff>133350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F0E5988E-A310-4C21-AA4E-9F23CB16663B}"/>
            </a:ext>
            <a:ext uri="{147F2762-F138-4A5C-976F-8EAC2B608ADB}">
              <a16:predDERef xmlns:a16="http://schemas.microsoft.com/office/drawing/2014/main" pred="{D9B66B0C-ECB6-4A2B-BA30-ACB63BBBAD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9524</xdr:colOff>
      <xdr:row>20</xdr:row>
      <xdr:rowOff>171449</xdr:rowOff>
    </xdr:from>
    <xdr:to>
      <xdr:col>10</xdr:col>
      <xdr:colOff>38099</xdr:colOff>
      <xdr:row>37</xdr:row>
      <xdr:rowOff>85725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9D5DE31B-4D33-45E4-AF98-4E467329A7D3}"/>
            </a:ext>
            <a:ext uri="{147F2762-F138-4A5C-976F-8EAC2B608ADB}">
              <a16:predDERef xmlns:a16="http://schemas.microsoft.com/office/drawing/2014/main" pred="{F0E5988E-A310-4C21-AA4E-9F23CB1666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39</xdr:row>
      <xdr:rowOff>0</xdr:rowOff>
    </xdr:from>
    <xdr:to>
      <xdr:col>8</xdr:col>
      <xdr:colOff>0</xdr:colOff>
      <xdr:row>53</xdr:row>
      <xdr:rowOff>76200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46ADA691-4E25-48F6-97C8-770B2BFD2F76}"/>
            </a:ext>
            <a:ext uri="{147F2762-F138-4A5C-976F-8EAC2B608ADB}">
              <a16:predDERef xmlns:a16="http://schemas.microsoft.com/office/drawing/2014/main" pred="{9D5DE31B-4D33-45E4-AF98-4E467329A7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600075</xdr:colOff>
      <xdr:row>56</xdr:row>
      <xdr:rowOff>104775</xdr:rowOff>
    </xdr:from>
    <xdr:to>
      <xdr:col>8</xdr:col>
      <xdr:colOff>36458</xdr:colOff>
      <xdr:row>72</xdr:row>
      <xdr:rowOff>65359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760F6792-FDA5-46B6-B725-28F79BB579E4}"/>
            </a:ext>
            <a:ext uri="{147F2762-F138-4A5C-976F-8EAC2B608ADB}">
              <a16:predDERef xmlns:a16="http://schemas.microsoft.com/office/drawing/2014/main" pred="{46ADA691-4E25-48F6-97C8-770B2BFD2F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77</xdr:row>
      <xdr:rowOff>0</xdr:rowOff>
    </xdr:from>
    <xdr:to>
      <xdr:col>8</xdr:col>
      <xdr:colOff>354724</xdr:colOff>
      <xdr:row>92</xdr:row>
      <xdr:rowOff>32845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1C067BB9-7BEC-4D44-BD71-83B7607752A4}"/>
            </a:ext>
            <a:ext uri="{147F2762-F138-4A5C-976F-8EAC2B608ADB}">
              <a16:predDERef xmlns:a16="http://schemas.microsoft.com/office/drawing/2014/main" pred="{760F6792-FDA5-46B6-B725-28F79BB579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533400</xdr:colOff>
      <xdr:row>97</xdr:row>
      <xdr:rowOff>38100</xdr:rowOff>
    </xdr:from>
    <xdr:to>
      <xdr:col>8</xdr:col>
      <xdr:colOff>228600</xdr:colOff>
      <xdr:row>111</xdr:row>
      <xdr:rowOff>114300</xdr:rowOff>
    </xdr:to>
    <xdr:graphicFrame macro="">
      <xdr:nvGraphicFramePr>
        <xdr:cNvPr id="5" name="Gráfico 3">
          <a:extLst>
            <a:ext uri="{FF2B5EF4-FFF2-40B4-BE49-F238E27FC236}">
              <a16:creationId xmlns:a16="http://schemas.microsoft.com/office/drawing/2014/main" id="{B8EB2743-D731-4343-8CCB-0B909F0D57F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552450</xdr:colOff>
      <xdr:row>0</xdr:row>
      <xdr:rowOff>171449</xdr:rowOff>
    </xdr:from>
    <xdr:to>
      <xdr:col>8</xdr:col>
      <xdr:colOff>342900</xdr:colOff>
      <xdr:row>15</xdr:row>
      <xdr:rowOff>180974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id="{E8C69842-C2EB-46DC-9F3E-F0968867620F}"/>
            </a:ext>
            <a:ext uri="{147F2762-F138-4A5C-976F-8EAC2B608ADB}">
              <a16:predDERef xmlns:a16="http://schemas.microsoft.com/office/drawing/2014/main" pred="{D9B66B0C-ECB6-4A2B-BA30-ACB63BBBAD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581025</xdr:colOff>
      <xdr:row>18</xdr:row>
      <xdr:rowOff>85725</xdr:rowOff>
    </xdr:from>
    <xdr:to>
      <xdr:col>7</xdr:col>
      <xdr:colOff>581025</xdr:colOff>
      <xdr:row>32</xdr:row>
      <xdr:rowOff>161925</xdr:rowOff>
    </xdr:to>
    <mc:AlternateContent xmlns:mc="http://schemas.openxmlformats.org/markup-compatibility/2006">
      <mc:Choice xmlns:cx2="http://schemas.microsoft.com/office/drawing/2015/10/21/chartex" Requires="cx2">
        <xdr:graphicFrame macro="">
          <xdr:nvGraphicFramePr>
            <xdr:cNvPr id="13" name="Gráfico 2">
              <a:extLst>
                <a:ext uri="{FF2B5EF4-FFF2-40B4-BE49-F238E27FC236}">
                  <a16:creationId xmlns:a16="http://schemas.microsoft.com/office/drawing/2014/main" id="{F9CEFCDB-DA3C-4573-81A9-4ADD28D2B72A}"/>
                </a:ext>
                <a:ext uri="{147F2762-F138-4A5C-976F-8EAC2B608ADB}">
                  <a16:predDERef xmlns:a16="http://schemas.microsoft.com/office/drawing/2014/main" pred="{E8C69842-C2EB-46DC-9F3E-F0968867620F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2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581025" y="3514725"/>
              <a:ext cx="4267200" cy="27432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MX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  <xdr:twoCellAnchor>
    <xdr:from>
      <xdr:col>1</xdr:col>
      <xdr:colOff>38100</xdr:colOff>
      <xdr:row>35</xdr:row>
      <xdr:rowOff>38100</xdr:rowOff>
    </xdr:from>
    <xdr:to>
      <xdr:col>8</xdr:col>
      <xdr:colOff>38100</xdr:colOff>
      <xdr:row>49</xdr:row>
      <xdr:rowOff>114300</xdr:rowOff>
    </xdr:to>
    <xdr:graphicFrame macro="">
      <xdr:nvGraphicFramePr>
        <xdr:cNvPr id="14" name="Gráfico 13">
          <a:extLst>
            <a:ext uri="{FF2B5EF4-FFF2-40B4-BE49-F238E27FC236}">
              <a16:creationId xmlns:a16="http://schemas.microsoft.com/office/drawing/2014/main" id="{807D12F0-E0CD-44B7-88EB-677A52AFE29F}"/>
            </a:ext>
            <a:ext uri="{147F2762-F138-4A5C-976F-8EAC2B608ADB}">
              <a16:predDERef xmlns:a16="http://schemas.microsoft.com/office/drawing/2014/main" pred="{F9CEFCDB-DA3C-4573-81A9-4ADD28D2B7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52</xdr:row>
      <xdr:rowOff>0</xdr:rowOff>
    </xdr:from>
    <xdr:to>
      <xdr:col>8</xdr:col>
      <xdr:colOff>0</xdr:colOff>
      <xdr:row>66</xdr:row>
      <xdr:rowOff>76200</xdr:rowOff>
    </xdr:to>
    <mc:AlternateContent xmlns:mc="http://schemas.openxmlformats.org/markup-compatibility/2006">
      <mc:Choice xmlns:cx2="http://schemas.microsoft.com/office/drawing/2015/10/21/chartex" Requires="cx2">
        <xdr:graphicFrame macro="">
          <xdr:nvGraphicFramePr>
            <xdr:cNvPr id="15" name="Gráfico 8">
              <a:extLst>
                <a:ext uri="{FF2B5EF4-FFF2-40B4-BE49-F238E27FC236}">
                  <a16:creationId xmlns:a16="http://schemas.microsoft.com/office/drawing/2014/main" id="{4E0EBEA1-6C08-4A76-BCE0-6AD5F6CC8E72}"/>
                </a:ext>
                <a:ext uri="{147F2762-F138-4A5C-976F-8EAC2B608ADB}">
                  <a16:predDERef xmlns:a16="http://schemas.microsoft.com/office/drawing/2014/main" pred="{807D12F0-E0CD-44B7-88EB-677A52AFE29F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4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609600" y="9906000"/>
              <a:ext cx="4267200" cy="27432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MX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  <xdr:twoCellAnchor>
    <xdr:from>
      <xdr:col>1</xdr:col>
      <xdr:colOff>0</xdr:colOff>
      <xdr:row>70</xdr:row>
      <xdr:rowOff>0</xdr:rowOff>
    </xdr:from>
    <xdr:to>
      <xdr:col>8</xdr:col>
      <xdr:colOff>304800</xdr:colOff>
      <xdr:row>84</xdr:row>
      <xdr:rowOff>76200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E2BF9D14-0CD5-4CD3-8882-79ED6C8A0E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552450</xdr:colOff>
      <xdr:row>2</xdr:row>
      <xdr:rowOff>76200</xdr:rowOff>
    </xdr:from>
    <xdr:to>
      <xdr:col>9</xdr:col>
      <xdr:colOff>419100</xdr:colOff>
      <xdr:row>19</xdr:row>
      <xdr:rowOff>38100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7C3D84A7-501E-4C1E-8A92-6E2A4F78D701}"/>
            </a:ext>
            <a:ext uri="{147F2762-F138-4A5C-976F-8EAC2B608ADB}">
              <a16:predDERef xmlns:a16="http://schemas.microsoft.com/office/drawing/2014/main" pred="{9D65A19B-0BCD-45FA-AF18-796038480B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20</xdr:row>
      <xdr:rowOff>0</xdr:rowOff>
    </xdr:from>
    <xdr:to>
      <xdr:col>8</xdr:col>
      <xdr:colOff>304800</xdr:colOff>
      <xdr:row>34</xdr:row>
      <xdr:rowOff>76200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BAF5FC68-CDB3-466C-8C75-F81F8F5B0E46}"/>
            </a:ext>
            <a:ext uri="{147F2762-F138-4A5C-976F-8EAC2B608ADB}">
              <a16:predDERef xmlns:a16="http://schemas.microsoft.com/office/drawing/2014/main" pred="{7C3D84A7-501E-4C1E-8A92-6E2A4F78D7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38</xdr:row>
      <xdr:rowOff>0</xdr:rowOff>
    </xdr:from>
    <xdr:to>
      <xdr:col>8</xdr:col>
      <xdr:colOff>304800</xdr:colOff>
      <xdr:row>52</xdr:row>
      <xdr:rowOff>76200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108F9D0E-0350-4519-996E-AEE7E54C100F}"/>
            </a:ext>
            <a:ext uri="{147F2762-F138-4A5C-976F-8EAC2B608ADB}">
              <a16:predDERef xmlns:a16="http://schemas.microsoft.com/office/drawing/2014/main" pred="{BAF5FC68-CDB3-466C-8C75-F81F8F5B0E4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55</xdr:row>
      <xdr:rowOff>0</xdr:rowOff>
    </xdr:from>
    <xdr:to>
      <xdr:col>8</xdr:col>
      <xdr:colOff>304800</xdr:colOff>
      <xdr:row>69</xdr:row>
      <xdr:rowOff>76200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A13C7BA-E510-441D-913E-8F86CA1BF8EA}"/>
            </a:ext>
            <a:ext uri="{147F2762-F138-4A5C-976F-8EAC2B608ADB}">
              <a16:predDERef xmlns:a16="http://schemas.microsoft.com/office/drawing/2014/main" pred="{108F9D0E-0350-4519-996E-AEE7E54C10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72</xdr:row>
      <xdr:rowOff>0</xdr:rowOff>
    </xdr:from>
    <xdr:to>
      <xdr:col>8</xdr:col>
      <xdr:colOff>304800</xdr:colOff>
      <xdr:row>86</xdr:row>
      <xdr:rowOff>76200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32F66F15-1042-4F68-8C8A-18B800026EC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RESPALDO\Descargas\TRANSPARENCIA%20ESTADISTICAS%20ACTIVIDADES%20SEGUNDO%20TRIMESTRE.xlsx" TargetMode="External"/><Relationship Id="rId1" Type="http://schemas.openxmlformats.org/officeDocument/2006/relationships/externalLinkPath" Target="TRANSPARENCIA%20ESTADISTICAS%20ACTIVIDADES%20SEGUNDO%20TRIMEST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BRIL DE 2025"/>
      <sheetName val="MAYO DE 2025"/>
      <sheetName val="JUNIO DE 2025"/>
    </sheetNames>
    <sheetDataSet>
      <sheetData sheetId="0" refreshError="1"/>
      <sheetData sheetId="1" refreshError="1"/>
      <sheetData sheetId="2">
        <row r="2">
          <cell r="C2" t="str">
            <v>CANTIDAD</v>
          </cell>
        </row>
        <row r="3">
          <cell r="B3" t="str">
            <v>ATENCIÓN JURÍDICA</v>
          </cell>
          <cell r="C3">
            <v>12</v>
          </cell>
        </row>
        <row r="4">
          <cell r="B4" t="str">
            <v>ATENCIÓN PSICOLÓGICA</v>
          </cell>
          <cell r="C4">
            <v>8</v>
          </cell>
        </row>
        <row r="5">
          <cell r="B5" t="str">
            <v xml:space="preserve">PLÁTICAS DE SENSIBILIZACIÓN </v>
          </cell>
          <cell r="C5">
            <v>50</v>
          </cell>
        </row>
        <row r="6">
          <cell r="B6" t="str">
            <v xml:space="preserve">TALLERES DE AUTO EMPLEO </v>
          </cell>
          <cell r="C6">
            <v>0</v>
          </cell>
        </row>
        <row r="7">
          <cell r="B7" t="str">
            <v xml:space="preserve">MASTOGRAFÍAS </v>
          </cell>
          <cell r="C7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F3C241-7986-4623-B752-07A22724349E}">
  <dimension ref="A1:E214"/>
  <sheetViews>
    <sheetView view="pageLayout" topLeftCell="A186" zoomScale="190" zoomScaleNormal="100" zoomScalePageLayoutView="190" workbookViewId="0">
      <selection activeCell="B193" sqref="B193:C196"/>
    </sheetView>
  </sheetViews>
  <sheetFormatPr baseColWidth="10" defaultColWidth="11.42578125" defaultRowHeight="15" x14ac:dyDescent="0.25"/>
  <cols>
    <col min="2" max="2" width="31.140625" customWidth="1"/>
    <col min="3" max="3" width="18.5703125" customWidth="1"/>
  </cols>
  <sheetData>
    <row r="1" spans="1:5" x14ac:dyDescent="0.25">
      <c r="B1" s="1" t="s">
        <v>0</v>
      </c>
    </row>
    <row r="2" spans="1:5" x14ac:dyDescent="0.25">
      <c r="B2" s="1"/>
    </row>
    <row r="3" spans="1:5" x14ac:dyDescent="0.25">
      <c r="B3" s="1"/>
    </row>
    <row r="4" spans="1:5" x14ac:dyDescent="0.25">
      <c r="A4" t="s">
        <v>1</v>
      </c>
      <c r="B4" t="s">
        <v>2</v>
      </c>
    </row>
    <row r="5" spans="1:5" x14ac:dyDescent="0.25">
      <c r="B5" t="s">
        <v>3</v>
      </c>
      <c r="C5" t="s">
        <v>4</v>
      </c>
    </row>
    <row r="6" spans="1:5" x14ac:dyDescent="0.25">
      <c r="B6" t="s">
        <v>5</v>
      </c>
      <c r="C6">
        <f>23</f>
        <v>23</v>
      </c>
      <c r="E6">
        <f>C6+C73+C129</f>
        <v>57</v>
      </c>
    </row>
    <row r="7" spans="1:5" x14ac:dyDescent="0.25">
      <c r="B7" t="s">
        <v>6</v>
      </c>
      <c r="C7">
        <v>5</v>
      </c>
    </row>
    <row r="8" spans="1:5" x14ac:dyDescent="0.25">
      <c r="B8" t="s">
        <v>7</v>
      </c>
      <c r="C8">
        <v>1</v>
      </c>
    </row>
    <row r="9" spans="1:5" x14ac:dyDescent="0.25">
      <c r="B9" t="s">
        <v>8</v>
      </c>
      <c r="C9">
        <f>0</f>
        <v>0</v>
      </c>
    </row>
    <row r="10" spans="1:5" x14ac:dyDescent="0.25">
      <c r="B10" t="s">
        <v>9</v>
      </c>
      <c r="C10">
        <f>6</f>
        <v>6</v>
      </c>
    </row>
    <row r="12" spans="1:5" x14ac:dyDescent="0.25">
      <c r="B12" t="s">
        <v>5</v>
      </c>
    </row>
    <row r="13" spans="1:5" x14ac:dyDescent="0.25">
      <c r="B13" t="s">
        <v>10</v>
      </c>
      <c r="C13" t="s">
        <v>11</v>
      </c>
    </row>
    <row r="14" spans="1:5" x14ac:dyDescent="0.25">
      <c r="B14" t="s">
        <v>12</v>
      </c>
      <c r="C14">
        <f>10</f>
        <v>10</v>
      </c>
    </row>
    <row r="15" spans="1:5" x14ac:dyDescent="0.25">
      <c r="B15" t="s">
        <v>13</v>
      </c>
      <c r="C15">
        <f>5</f>
        <v>5</v>
      </c>
    </row>
    <row r="16" spans="1:5" x14ac:dyDescent="0.25">
      <c r="B16" t="s">
        <v>14</v>
      </c>
      <c r="C16">
        <f>6</f>
        <v>6</v>
      </c>
    </row>
    <row r="17" spans="2:3" x14ac:dyDescent="0.25">
      <c r="B17" t="s">
        <v>15</v>
      </c>
      <c r="C17">
        <f>1</f>
        <v>1</v>
      </c>
    </row>
    <row r="18" spans="2:3" x14ac:dyDescent="0.25">
      <c r="B18" t="s">
        <v>16</v>
      </c>
      <c r="C18">
        <f>1</f>
        <v>1</v>
      </c>
    </row>
    <row r="19" spans="2:3" x14ac:dyDescent="0.25">
      <c r="B19" t="s">
        <v>17</v>
      </c>
      <c r="C19">
        <f>SUM(C14:C18)</f>
        <v>23</v>
      </c>
    </row>
    <row r="21" spans="2:3" ht="30" x14ac:dyDescent="0.25">
      <c r="B21" t="s">
        <v>18</v>
      </c>
      <c r="C21" s="2" t="s">
        <v>19</v>
      </c>
    </row>
    <row r="22" spans="2:3" x14ac:dyDescent="0.25">
      <c r="B22" t="s">
        <v>20</v>
      </c>
      <c r="C22">
        <f>2+1</f>
        <v>3</v>
      </c>
    </row>
    <row r="23" spans="2:3" x14ac:dyDescent="0.25">
      <c r="B23" t="s">
        <v>21</v>
      </c>
      <c r="C23">
        <f>1</f>
        <v>1</v>
      </c>
    </row>
    <row r="24" spans="2:3" x14ac:dyDescent="0.25">
      <c r="B24" t="s">
        <v>22</v>
      </c>
      <c r="C24">
        <f>1</f>
        <v>1</v>
      </c>
    </row>
    <row r="25" spans="2:3" x14ac:dyDescent="0.25">
      <c r="B25" t="s">
        <v>23</v>
      </c>
      <c r="C25">
        <f>1</f>
        <v>1</v>
      </c>
    </row>
    <row r="26" spans="2:3" x14ac:dyDescent="0.25">
      <c r="B26" t="s">
        <v>24</v>
      </c>
      <c r="C26">
        <f>1</f>
        <v>1</v>
      </c>
    </row>
    <row r="27" spans="2:3" x14ac:dyDescent="0.25">
      <c r="B27" t="s">
        <v>25</v>
      </c>
      <c r="C27">
        <f>1</f>
        <v>1</v>
      </c>
    </row>
    <row r="28" spans="2:3" x14ac:dyDescent="0.25">
      <c r="B28" t="s">
        <v>26</v>
      </c>
      <c r="C28">
        <f>3+1</f>
        <v>4</v>
      </c>
    </row>
    <row r="29" spans="2:3" x14ac:dyDescent="0.25">
      <c r="B29" t="s">
        <v>27</v>
      </c>
      <c r="C29">
        <f>8+1</f>
        <v>9</v>
      </c>
    </row>
    <row r="30" spans="2:3" x14ac:dyDescent="0.25">
      <c r="B30" t="s">
        <v>28</v>
      </c>
      <c r="C30">
        <f>1</f>
        <v>1</v>
      </c>
    </row>
    <row r="31" spans="2:3" x14ac:dyDescent="0.25">
      <c r="B31" t="s">
        <v>29</v>
      </c>
      <c r="C31">
        <f>1</f>
        <v>1</v>
      </c>
    </row>
    <row r="32" spans="2:3" x14ac:dyDescent="0.25">
      <c r="B32" t="s">
        <v>30</v>
      </c>
      <c r="C32">
        <f>1</f>
        <v>1</v>
      </c>
    </row>
    <row r="33" spans="2:3" x14ac:dyDescent="0.25">
      <c r="B33" t="s">
        <v>31</v>
      </c>
      <c r="C33">
        <f>1</f>
        <v>1</v>
      </c>
    </row>
    <row r="34" spans="2:3" x14ac:dyDescent="0.25">
      <c r="B34" t="s">
        <v>32</v>
      </c>
      <c r="C34">
        <f>1</f>
        <v>1</v>
      </c>
    </row>
    <row r="35" spans="2:3" x14ac:dyDescent="0.25">
      <c r="B35" t="s">
        <v>33</v>
      </c>
      <c r="C35">
        <f>1+1</f>
        <v>2</v>
      </c>
    </row>
    <row r="36" spans="2:3" x14ac:dyDescent="0.25">
      <c r="B36" t="s">
        <v>17</v>
      </c>
      <c r="C36">
        <f>SUM(C22:C35)</f>
        <v>28</v>
      </c>
    </row>
    <row r="39" spans="2:3" x14ac:dyDescent="0.25">
      <c r="B39" t="s">
        <v>34</v>
      </c>
    </row>
    <row r="40" spans="2:3" x14ac:dyDescent="0.25">
      <c r="B40" t="s">
        <v>35</v>
      </c>
      <c r="C40" t="s">
        <v>4</v>
      </c>
    </row>
    <row r="41" spans="2:3" x14ac:dyDescent="0.25">
      <c r="B41" t="s">
        <v>12</v>
      </c>
      <c r="C41">
        <f>1+1</f>
        <v>2</v>
      </c>
    </row>
    <row r="42" spans="2:3" x14ac:dyDescent="0.25">
      <c r="B42" t="s">
        <v>13</v>
      </c>
      <c r="C42">
        <f>1+1</f>
        <v>2</v>
      </c>
    </row>
    <row r="43" spans="2:3" x14ac:dyDescent="0.25">
      <c r="B43" t="s">
        <v>14</v>
      </c>
      <c r="C43">
        <f>0</f>
        <v>0</v>
      </c>
    </row>
    <row r="44" spans="2:3" x14ac:dyDescent="0.25">
      <c r="B44" t="s">
        <v>15</v>
      </c>
      <c r="C44">
        <f>0</f>
        <v>0</v>
      </c>
    </row>
    <row r="45" spans="2:3" x14ac:dyDescent="0.25">
      <c r="B45" t="s">
        <v>16</v>
      </c>
      <c r="C45">
        <f>1</f>
        <v>1</v>
      </c>
    </row>
    <row r="46" spans="2:3" x14ac:dyDescent="0.25">
      <c r="B46" t="s">
        <v>17</v>
      </c>
      <c r="C46">
        <f>SUM(C40:C45)</f>
        <v>5</v>
      </c>
    </row>
    <row r="51" spans="2:4" x14ac:dyDescent="0.25">
      <c r="B51" t="s">
        <v>7</v>
      </c>
    </row>
    <row r="52" spans="2:4" x14ac:dyDescent="0.25">
      <c r="B52" t="s">
        <v>35</v>
      </c>
      <c r="C52" t="s">
        <v>4</v>
      </c>
    </row>
    <row r="53" spans="2:4" x14ac:dyDescent="0.25">
      <c r="B53" t="s">
        <v>36</v>
      </c>
      <c r="C53">
        <f>16</f>
        <v>16</v>
      </c>
    </row>
    <row r="54" spans="2:4" x14ac:dyDescent="0.25">
      <c r="B54" t="s">
        <v>12</v>
      </c>
      <c r="C54">
        <f>0</f>
        <v>0</v>
      </c>
    </row>
    <row r="55" spans="2:4" x14ac:dyDescent="0.25">
      <c r="B55" t="s">
        <v>13</v>
      </c>
      <c r="C55">
        <f>0</f>
        <v>0</v>
      </c>
    </row>
    <row r="56" spans="2:4" x14ac:dyDescent="0.25">
      <c r="B56" t="s">
        <v>14</v>
      </c>
      <c r="C56">
        <f>0</f>
        <v>0</v>
      </c>
    </row>
    <row r="57" spans="2:4" x14ac:dyDescent="0.25">
      <c r="B57" t="s">
        <v>15</v>
      </c>
      <c r="C57">
        <f>0</f>
        <v>0</v>
      </c>
    </row>
    <row r="58" spans="2:4" x14ac:dyDescent="0.25">
      <c r="B58" t="s">
        <v>17</v>
      </c>
      <c r="C58">
        <f>SUM(C52:C57)</f>
        <v>16</v>
      </c>
    </row>
    <row r="61" spans="2:4" x14ac:dyDescent="0.25">
      <c r="B61" t="s">
        <v>37</v>
      </c>
    </row>
    <row r="62" spans="2:4" ht="45" x14ac:dyDescent="0.25">
      <c r="B62" t="s">
        <v>38</v>
      </c>
      <c r="C62" s="2" t="s">
        <v>39</v>
      </c>
      <c r="D62" t="s">
        <v>4</v>
      </c>
    </row>
    <row r="63" spans="2:4" ht="45" x14ac:dyDescent="0.25">
      <c r="B63" t="s">
        <v>40</v>
      </c>
      <c r="C63" s="2" t="s">
        <v>41</v>
      </c>
      <c r="D63">
        <f>16</f>
        <v>16</v>
      </c>
    </row>
    <row r="64" spans="2:4" x14ac:dyDescent="0.25">
      <c r="C64" t="s">
        <v>17</v>
      </c>
      <c r="D64">
        <f>D63</f>
        <v>16</v>
      </c>
    </row>
    <row r="70" spans="1:3" x14ac:dyDescent="0.25">
      <c r="A70" s="1" t="s">
        <v>1</v>
      </c>
    </row>
    <row r="71" spans="1:3" x14ac:dyDescent="0.25">
      <c r="B71" s="1" t="s">
        <v>42</v>
      </c>
      <c r="C71" t="s">
        <v>4</v>
      </c>
    </row>
    <row r="72" spans="1:3" x14ac:dyDescent="0.25">
      <c r="B72" t="s">
        <v>3</v>
      </c>
    </row>
    <row r="73" spans="1:3" x14ac:dyDescent="0.25">
      <c r="B73" t="s">
        <v>5</v>
      </c>
      <c r="C73">
        <f>22</f>
        <v>22</v>
      </c>
    </row>
    <row r="74" spans="1:3" x14ac:dyDescent="0.25">
      <c r="B74" t="s">
        <v>6</v>
      </c>
      <c r="C74">
        <f>5</f>
        <v>5</v>
      </c>
    </row>
    <row r="75" spans="1:3" x14ac:dyDescent="0.25">
      <c r="B75" t="s">
        <v>7</v>
      </c>
      <c r="C75">
        <v>6</v>
      </c>
    </row>
    <row r="76" spans="1:3" x14ac:dyDescent="0.25">
      <c r="B76" t="s">
        <v>8</v>
      </c>
      <c r="C76">
        <f>0</f>
        <v>0</v>
      </c>
    </row>
    <row r="77" spans="1:3" x14ac:dyDescent="0.25">
      <c r="B77" t="s">
        <v>9</v>
      </c>
      <c r="C77">
        <f>0</f>
        <v>0</v>
      </c>
    </row>
    <row r="79" spans="1:3" x14ac:dyDescent="0.25">
      <c r="B79" s="2" t="s">
        <v>43</v>
      </c>
    </row>
    <row r="80" spans="1:3" x14ac:dyDescent="0.25">
      <c r="B80" t="s">
        <v>10</v>
      </c>
      <c r="C80" t="s">
        <v>11</v>
      </c>
    </row>
    <row r="81" spans="2:3" x14ac:dyDescent="0.25">
      <c r="B81" t="s">
        <v>12</v>
      </c>
      <c r="C81">
        <f>7</f>
        <v>7</v>
      </c>
    </row>
    <row r="82" spans="2:3" x14ac:dyDescent="0.25">
      <c r="B82" t="s">
        <v>13</v>
      </c>
      <c r="C82">
        <f>8</f>
        <v>8</v>
      </c>
    </row>
    <row r="83" spans="2:3" x14ac:dyDescent="0.25">
      <c r="B83" t="s">
        <v>14</v>
      </c>
      <c r="C83">
        <f>3</f>
        <v>3</v>
      </c>
    </row>
    <row r="84" spans="2:3" x14ac:dyDescent="0.25">
      <c r="B84" t="s">
        <v>15</v>
      </c>
      <c r="C84">
        <f>2</f>
        <v>2</v>
      </c>
    </row>
    <row r="85" spans="2:3" x14ac:dyDescent="0.25">
      <c r="B85" t="s">
        <v>16</v>
      </c>
      <c r="C85">
        <f>2</f>
        <v>2</v>
      </c>
    </row>
    <row r="86" spans="2:3" x14ac:dyDescent="0.25">
      <c r="B86" t="s">
        <v>17</v>
      </c>
      <c r="C86">
        <f>SUM(C81:C85)</f>
        <v>22</v>
      </c>
    </row>
    <row r="88" spans="2:3" x14ac:dyDescent="0.25">
      <c r="B88" t="s">
        <v>34</v>
      </c>
    </row>
    <row r="89" spans="2:3" x14ac:dyDescent="0.25">
      <c r="B89" t="s">
        <v>35</v>
      </c>
      <c r="C89" t="s">
        <v>4</v>
      </c>
    </row>
    <row r="90" spans="2:3" x14ac:dyDescent="0.25">
      <c r="B90" t="s">
        <v>12</v>
      </c>
      <c r="C90">
        <f>2</f>
        <v>2</v>
      </c>
    </row>
    <row r="91" spans="2:3" x14ac:dyDescent="0.25">
      <c r="B91" t="s">
        <v>13</v>
      </c>
      <c r="C91">
        <f>2</f>
        <v>2</v>
      </c>
    </row>
    <row r="92" spans="2:3" x14ac:dyDescent="0.25">
      <c r="B92" t="s">
        <v>14</v>
      </c>
      <c r="C92">
        <f>0</f>
        <v>0</v>
      </c>
    </row>
    <row r="93" spans="2:3" x14ac:dyDescent="0.25">
      <c r="B93" t="s">
        <v>15</v>
      </c>
      <c r="C93">
        <f>0</f>
        <v>0</v>
      </c>
    </row>
    <row r="94" spans="2:3" x14ac:dyDescent="0.25">
      <c r="B94" t="s">
        <v>16</v>
      </c>
      <c r="C94">
        <f>1</f>
        <v>1</v>
      </c>
    </row>
    <row r="95" spans="2:3" x14ac:dyDescent="0.25">
      <c r="B95" t="s">
        <v>17</v>
      </c>
      <c r="C95">
        <f>SUM(C89:C94)</f>
        <v>5</v>
      </c>
    </row>
    <row r="100" spans="2:4" x14ac:dyDescent="0.25">
      <c r="B100" t="s">
        <v>37</v>
      </c>
    </row>
    <row r="101" spans="2:4" ht="45" x14ac:dyDescent="0.25">
      <c r="B101" t="s">
        <v>38</v>
      </c>
      <c r="C101" s="2" t="s">
        <v>44</v>
      </c>
      <c r="D101" t="s">
        <v>4</v>
      </c>
    </row>
    <row r="102" spans="2:4" ht="60" x14ac:dyDescent="0.25">
      <c r="B102" t="s">
        <v>45</v>
      </c>
      <c r="C102" s="3" t="s">
        <v>46</v>
      </c>
      <c r="D102">
        <v>78</v>
      </c>
    </row>
    <row r="103" spans="2:4" ht="30" x14ac:dyDescent="0.25">
      <c r="B103" t="s">
        <v>47</v>
      </c>
      <c r="C103" s="2" t="s">
        <v>48</v>
      </c>
      <c r="D103">
        <f>200</f>
        <v>200</v>
      </c>
    </row>
    <row r="104" spans="2:4" x14ac:dyDescent="0.25">
      <c r="B104" t="s">
        <v>49</v>
      </c>
      <c r="C104" t="s">
        <v>50</v>
      </c>
      <c r="D104">
        <f>270</f>
        <v>270</v>
      </c>
    </row>
    <row r="105" spans="2:4" ht="30" x14ac:dyDescent="0.25">
      <c r="B105" t="s">
        <v>51</v>
      </c>
      <c r="C105" s="2" t="s">
        <v>52</v>
      </c>
      <c r="D105" t="s">
        <v>53</v>
      </c>
    </row>
    <row r="106" spans="2:4" ht="45" x14ac:dyDescent="0.25">
      <c r="B106" t="s">
        <v>54</v>
      </c>
      <c r="C106" s="2" t="s">
        <v>55</v>
      </c>
      <c r="D106" t="s">
        <v>53</v>
      </c>
    </row>
    <row r="107" spans="2:4" ht="45" x14ac:dyDescent="0.25">
      <c r="B107" t="s">
        <v>56</v>
      </c>
      <c r="C107" s="2" t="s">
        <v>57</v>
      </c>
      <c r="D107" t="s">
        <v>53</v>
      </c>
    </row>
    <row r="111" spans="2:4" ht="30" x14ac:dyDescent="0.25">
      <c r="B111" t="s">
        <v>18</v>
      </c>
      <c r="C111" s="2" t="s">
        <v>19</v>
      </c>
    </row>
    <row r="112" spans="2:4" x14ac:dyDescent="0.25">
      <c r="B112" t="s">
        <v>20</v>
      </c>
      <c r="C112">
        <f>1</f>
        <v>1</v>
      </c>
    </row>
    <row r="113" spans="1:3" x14ac:dyDescent="0.25">
      <c r="B113" t="s">
        <v>32</v>
      </c>
      <c r="C113">
        <f>1+1</f>
        <v>2</v>
      </c>
    </row>
    <row r="114" spans="1:3" x14ac:dyDescent="0.25">
      <c r="B114" t="s">
        <v>22</v>
      </c>
      <c r="C114">
        <f>1</f>
        <v>1</v>
      </c>
    </row>
    <row r="115" spans="1:3" x14ac:dyDescent="0.25">
      <c r="B115" t="s">
        <v>58</v>
      </c>
      <c r="C115">
        <f>1</f>
        <v>1</v>
      </c>
    </row>
    <row r="116" spans="1:3" x14ac:dyDescent="0.25">
      <c r="B116" t="s">
        <v>59</v>
      </c>
      <c r="C116">
        <f>1</f>
        <v>1</v>
      </c>
    </row>
    <row r="117" spans="1:3" x14ac:dyDescent="0.25">
      <c r="B117" t="s">
        <v>26</v>
      </c>
      <c r="C117">
        <f>3+1</f>
        <v>4</v>
      </c>
    </row>
    <row r="118" spans="1:3" x14ac:dyDescent="0.25">
      <c r="B118" t="s">
        <v>27</v>
      </c>
      <c r="C118">
        <f>10+1</f>
        <v>11</v>
      </c>
    </row>
    <row r="119" spans="1:3" x14ac:dyDescent="0.25">
      <c r="B119" t="s">
        <v>29</v>
      </c>
      <c r="C119">
        <f>1</f>
        <v>1</v>
      </c>
    </row>
    <row r="120" spans="1:3" x14ac:dyDescent="0.25">
      <c r="B120" t="s">
        <v>31</v>
      </c>
      <c r="C120">
        <f>3</f>
        <v>3</v>
      </c>
    </row>
    <row r="121" spans="1:3" x14ac:dyDescent="0.25">
      <c r="B121" t="s">
        <v>33</v>
      </c>
      <c r="C121">
        <f>1+1</f>
        <v>2</v>
      </c>
    </row>
    <row r="122" spans="1:3" x14ac:dyDescent="0.25">
      <c r="B122" t="s">
        <v>17</v>
      </c>
      <c r="C122">
        <f>SUM(C112:C121)</f>
        <v>27</v>
      </c>
    </row>
    <row r="127" spans="1:3" x14ac:dyDescent="0.25">
      <c r="A127" s="1" t="s">
        <v>1</v>
      </c>
      <c r="B127" t="s">
        <v>60</v>
      </c>
    </row>
    <row r="128" spans="1:3" x14ac:dyDescent="0.25">
      <c r="B128" s="1" t="s">
        <v>3</v>
      </c>
      <c r="C128" s="1" t="s">
        <v>4</v>
      </c>
    </row>
    <row r="129" spans="2:3" x14ac:dyDescent="0.25">
      <c r="B129" t="s">
        <v>5</v>
      </c>
      <c r="C129">
        <f>12</f>
        <v>12</v>
      </c>
    </row>
    <row r="130" spans="2:3" x14ac:dyDescent="0.25">
      <c r="B130" t="s">
        <v>6</v>
      </c>
      <c r="C130">
        <v>8</v>
      </c>
    </row>
    <row r="131" spans="2:3" x14ac:dyDescent="0.25">
      <c r="B131" t="s">
        <v>7</v>
      </c>
      <c r="C131">
        <f>50</f>
        <v>50</v>
      </c>
    </row>
    <row r="132" spans="2:3" x14ac:dyDescent="0.25">
      <c r="B132" t="s">
        <v>8</v>
      </c>
      <c r="C132">
        <f>0</f>
        <v>0</v>
      </c>
    </row>
    <row r="133" spans="2:3" x14ac:dyDescent="0.25">
      <c r="B133" t="s">
        <v>9</v>
      </c>
      <c r="C133">
        <f>0</f>
        <v>0</v>
      </c>
    </row>
    <row r="135" spans="2:3" x14ac:dyDescent="0.25">
      <c r="B135" t="s">
        <v>5</v>
      </c>
    </row>
    <row r="136" spans="2:3" x14ac:dyDescent="0.25">
      <c r="B136" t="s">
        <v>10</v>
      </c>
      <c r="C136" t="s">
        <v>11</v>
      </c>
    </row>
    <row r="137" spans="2:3" x14ac:dyDescent="0.25">
      <c r="B137" t="s">
        <v>12</v>
      </c>
      <c r="C137">
        <f>4</f>
        <v>4</v>
      </c>
    </row>
    <row r="138" spans="2:3" x14ac:dyDescent="0.25">
      <c r="B138" t="s">
        <v>13</v>
      </c>
      <c r="C138">
        <f>1</f>
        <v>1</v>
      </c>
    </row>
    <row r="139" spans="2:3" x14ac:dyDescent="0.25">
      <c r="B139" t="s">
        <v>14</v>
      </c>
      <c r="C139">
        <f>3</f>
        <v>3</v>
      </c>
    </row>
    <row r="140" spans="2:3" x14ac:dyDescent="0.25">
      <c r="B140" t="s">
        <v>15</v>
      </c>
      <c r="C140">
        <f>4</f>
        <v>4</v>
      </c>
    </row>
    <row r="141" spans="2:3" x14ac:dyDescent="0.25">
      <c r="B141" t="s">
        <v>16</v>
      </c>
      <c r="C141">
        <f>0</f>
        <v>0</v>
      </c>
    </row>
    <row r="142" spans="2:3" x14ac:dyDescent="0.25">
      <c r="B142" t="s">
        <v>17</v>
      </c>
      <c r="C142">
        <f>SUM(C137:C141)</f>
        <v>12</v>
      </c>
    </row>
    <row r="144" spans="2:3" x14ac:dyDescent="0.25">
      <c r="B144" t="s">
        <v>34</v>
      </c>
    </row>
    <row r="145" spans="2:3" x14ac:dyDescent="0.25">
      <c r="B145" t="s">
        <v>35</v>
      </c>
      <c r="C145" t="s">
        <v>4</v>
      </c>
    </row>
    <row r="146" spans="2:3" x14ac:dyDescent="0.25">
      <c r="B146" t="s">
        <v>12</v>
      </c>
      <c r="C146">
        <f>2+1+1</f>
        <v>4</v>
      </c>
    </row>
    <row r="147" spans="2:3" x14ac:dyDescent="0.25">
      <c r="B147" t="s">
        <v>13</v>
      </c>
      <c r="C147">
        <f>2</f>
        <v>2</v>
      </c>
    </row>
    <row r="148" spans="2:3" x14ac:dyDescent="0.25">
      <c r="B148" t="s">
        <v>14</v>
      </c>
      <c r="C148">
        <f>0</f>
        <v>0</v>
      </c>
    </row>
    <row r="149" spans="2:3" x14ac:dyDescent="0.25">
      <c r="B149" t="s">
        <v>15</v>
      </c>
      <c r="C149">
        <f>1</f>
        <v>1</v>
      </c>
    </row>
    <row r="150" spans="2:3" x14ac:dyDescent="0.25">
      <c r="B150" t="s">
        <v>16</v>
      </c>
      <c r="C150">
        <f>1</f>
        <v>1</v>
      </c>
    </row>
    <row r="151" spans="2:3" x14ac:dyDescent="0.25">
      <c r="B151" t="s">
        <v>17</v>
      </c>
      <c r="C151">
        <f>SUM(C145:C150)</f>
        <v>8</v>
      </c>
    </row>
    <row r="153" spans="2:3" ht="30" x14ac:dyDescent="0.25">
      <c r="B153" t="s">
        <v>18</v>
      </c>
      <c r="C153" s="2" t="s">
        <v>19</v>
      </c>
    </row>
    <row r="154" spans="2:3" x14ac:dyDescent="0.25">
      <c r="B154" t="s">
        <v>32</v>
      </c>
      <c r="C154">
        <f>1</f>
        <v>1</v>
      </c>
    </row>
    <row r="155" spans="2:3" x14ac:dyDescent="0.25">
      <c r="B155" t="s">
        <v>28</v>
      </c>
      <c r="C155">
        <f>3</f>
        <v>3</v>
      </c>
    </row>
    <row r="156" spans="2:3" x14ac:dyDescent="0.25">
      <c r="B156" t="s">
        <v>22</v>
      </c>
      <c r="C156">
        <f>1</f>
        <v>1</v>
      </c>
    </row>
    <row r="157" spans="2:3" x14ac:dyDescent="0.25">
      <c r="B157" t="s">
        <v>61</v>
      </c>
      <c r="C157">
        <f>1+1+1</f>
        <v>3</v>
      </c>
    </row>
    <row r="158" spans="2:3" x14ac:dyDescent="0.25">
      <c r="B158" t="s">
        <v>62</v>
      </c>
      <c r="C158">
        <f>1</f>
        <v>1</v>
      </c>
    </row>
    <row r="159" spans="2:3" x14ac:dyDescent="0.25">
      <c r="B159" t="s">
        <v>27</v>
      </c>
      <c r="C159">
        <f>4+1+1</f>
        <v>6</v>
      </c>
    </row>
    <row r="160" spans="2:3" x14ac:dyDescent="0.25">
      <c r="B160" t="s">
        <v>29</v>
      </c>
      <c r="C160">
        <f>1</f>
        <v>1</v>
      </c>
    </row>
    <row r="161" spans="2:4" x14ac:dyDescent="0.25">
      <c r="B161" t="s">
        <v>26</v>
      </c>
      <c r="C161">
        <f>1</f>
        <v>1</v>
      </c>
    </row>
    <row r="162" spans="2:4" x14ac:dyDescent="0.25">
      <c r="B162" t="s">
        <v>63</v>
      </c>
      <c r="C162">
        <f>1</f>
        <v>1</v>
      </c>
    </row>
    <row r="163" spans="2:4" x14ac:dyDescent="0.25">
      <c r="B163" t="s">
        <v>33</v>
      </c>
      <c r="C163">
        <f>1+1</f>
        <v>2</v>
      </c>
    </row>
    <row r="164" spans="2:4" x14ac:dyDescent="0.25">
      <c r="B164" t="s">
        <v>17</v>
      </c>
      <c r="C164">
        <f>SUM(C154:C163)</f>
        <v>20</v>
      </c>
    </row>
    <row r="174" spans="2:4" x14ac:dyDescent="0.25">
      <c r="B174" t="s">
        <v>37</v>
      </c>
    </row>
    <row r="175" spans="2:4" ht="45" x14ac:dyDescent="0.25">
      <c r="B175" t="s">
        <v>38</v>
      </c>
      <c r="C175" s="2" t="s">
        <v>44</v>
      </c>
      <c r="D175" t="s">
        <v>4</v>
      </c>
    </row>
    <row r="176" spans="2:4" ht="75" x14ac:dyDescent="0.25">
      <c r="B176" t="s">
        <v>64</v>
      </c>
      <c r="C176" s="3" t="s">
        <v>65</v>
      </c>
      <c r="D176">
        <f>10</f>
        <v>10</v>
      </c>
    </row>
    <row r="177" spans="2:4" ht="60" x14ac:dyDescent="0.25">
      <c r="B177" t="s">
        <v>47</v>
      </c>
      <c r="C177" s="2" t="s">
        <v>66</v>
      </c>
      <c r="D177">
        <f>40</f>
        <v>40</v>
      </c>
    </row>
    <row r="179" spans="2:4" x14ac:dyDescent="0.25">
      <c r="C179" s="2"/>
    </row>
    <row r="180" spans="2:4" x14ac:dyDescent="0.25">
      <c r="C180" s="2"/>
    </row>
    <row r="181" spans="2:4" x14ac:dyDescent="0.25">
      <c r="C181" s="2"/>
    </row>
    <row r="182" spans="2:4" x14ac:dyDescent="0.25">
      <c r="B182" t="s">
        <v>68</v>
      </c>
    </row>
    <row r="183" spans="2:4" x14ac:dyDescent="0.25">
      <c r="B183" t="s">
        <v>69</v>
      </c>
    </row>
    <row r="184" spans="2:4" x14ac:dyDescent="0.25">
      <c r="B184" t="s">
        <v>70</v>
      </c>
      <c r="C184">
        <f>3</f>
        <v>3</v>
      </c>
    </row>
    <row r="185" spans="2:4" x14ac:dyDescent="0.25">
      <c r="B185" t="s">
        <v>73</v>
      </c>
      <c r="C185">
        <v>0</v>
      </c>
    </row>
    <row r="186" spans="2:4" x14ac:dyDescent="0.25">
      <c r="B186" t="s">
        <v>74</v>
      </c>
      <c r="C186">
        <v>4</v>
      </c>
    </row>
    <row r="188" spans="2:4" x14ac:dyDescent="0.25">
      <c r="B188" t="s">
        <v>71</v>
      </c>
    </row>
    <row r="189" spans="2:4" x14ac:dyDescent="0.25">
      <c r="B189" t="s">
        <v>72</v>
      </c>
      <c r="C189">
        <v>2</v>
      </c>
    </row>
    <row r="190" spans="2:4" x14ac:dyDescent="0.25">
      <c r="B190" t="s">
        <v>73</v>
      </c>
      <c r="C190">
        <v>2</v>
      </c>
    </row>
    <row r="191" spans="2:4" x14ac:dyDescent="0.25">
      <c r="B191" t="s">
        <v>75</v>
      </c>
      <c r="C191">
        <v>4</v>
      </c>
    </row>
    <row r="193" spans="2:3" x14ac:dyDescent="0.25">
      <c r="B193" t="s">
        <v>76</v>
      </c>
    </row>
    <row r="194" spans="2:3" x14ac:dyDescent="0.25">
      <c r="B194" t="s">
        <v>77</v>
      </c>
      <c r="C194">
        <v>1</v>
      </c>
    </row>
    <row r="195" spans="2:3" x14ac:dyDescent="0.25">
      <c r="B195" t="s">
        <v>78</v>
      </c>
      <c r="C195">
        <v>2</v>
      </c>
    </row>
    <row r="214" spans="1:5" x14ac:dyDescent="0.25">
      <c r="A214" s="4" t="s">
        <v>67</v>
      </c>
      <c r="B214" s="5"/>
      <c r="C214" s="5"/>
      <c r="D214" s="5"/>
      <c r="E214" s="5"/>
    </row>
  </sheetData>
  <mergeCells count="1">
    <mergeCell ref="A214:E21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92DAB0-E76E-4391-9928-24B1CA4A0EBC}">
  <dimension ref="A1"/>
  <sheetViews>
    <sheetView tabSelected="1" workbookViewId="0">
      <selection activeCell="F99" sqref="F99"/>
    </sheetView>
  </sheetViews>
  <sheetFormatPr baseColWidth="10" defaultColWidth="9.140625" defaultRowHeight="15" x14ac:dyDescent="0.2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B9EB2B-76A7-49F4-B8EB-48B26E5787B5}">
  <dimension ref="A1"/>
  <sheetViews>
    <sheetView topLeftCell="B58" workbookViewId="0">
      <selection activeCell="B71" sqref="B71"/>
    </sheetView>
  </sheetViews>
  <sheetFormatPr baseColWidth="10" defaultColWidth="9.140625" defaultRowHeight="15" x14ac:dyDescent="0.2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E16544-0335-4D0A-85D3-4B8FDE44EE7E}">
  <dimension ref="A1"/>
  <sheetViews>
    <sheetView topLeftCell="B60" workbookViewId="0">
      <selection activeCell="B73" sqref="B73"/>
    </sheetView>
  </sheetViews>
  <sheetFormatPr baseColWidth="10" defaultColWidth="9.140625" defaultRowHeight="15" x14ac:dyDescent="0.25"/>
  <sheetData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4290CB-385C-49AA-9B7B-A916241420A7}">
  <dimension ref="A1"/>
  <sheetViews>
    <sheetView workbookViewId="0">
      <selection activeCell="G36" sqref="G36"/>
    </sheetView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Hoja1</vt:lpstr>
      <vt:lpstr>ABRIL DE 2025</vt:lpstr>
      <vt:lpstr>MAYO DE 2025</vt:lpstr>
      <vt:lpstr>JUNIO DE 2025</vt:lpstr>
      <vt:lpstr>PROCESOS EN ATENCION JURIDICA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Instituto Municipal para el Desarrollo de las Mujeres</dc:creator>
  <cp:keywords/>
  <dc:description/>
  <cp:lastModifiedBy>Instituto Municipal para el Desarrollo de las Mujeres</cp:lastModifiedBy>
  <cp:revision/>
  <dcterms:created xsi:type="dcterms:W3CDTF">2025-07-15T15:18:17Z</dcterms:created>
  <dcterms:modified xsi:type="dcterms:W3CDTF">2025-07-16T21:43:29Z</dcterms:modified>
  <cp:category/>
  <cp:contentStatus/>
</cp:coreProperties>
</file>